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0" windowWidth="12510" windowHeight="6495"/>
  </bookViews>
  <sheets>
    <sheet name="NVR Live" sheetId="5" r:id="rId1"/>
  </sheets>
  <definedNames>
    <definedName name="_xlnm._FilterDatabase" localSheetId="0" hidden="1">'NVR Live'!$A$8:$CD$18</definedName>
  </definedNames>
  <calcPr calcId="145621"/>
</workbook>
</file>

<file path=xl/calcChain.xml><?xml version="1.0" encoding="utf-8"?>
<calcChain xmlns="http://schemas.openxmlformats.org/spreadsheetml/2006/main">
  <c r="D9" i="5" l="1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 s="1"/>
  <c r="D10" i="5"/>
  <c r="E10" i="5"/>
  <c r="F10" i="5" s="1"/>
  <c r="M10" i="5"/>
  <c r="D11" i="5"/>
  <c r="E11" i="5"/>
  <c r="F11" i="5" s="1"/>
  <c r="I11" i="5"/>
  <c r="K11" i="5"/>
  <c r="M11" i="5"/>
  <c r="O11" i="5"/>
  <c r="Q11" i="5"/>
  <c r="D12" i="5"/>
  <c r="E12" i="5"/>
  <c r="F12" i="5" s="1"/>
  <c r="I12" i="5"/>
  <c r="M12" i="5"/>
  <c r="Q12" i="5"/>
  <c r="D13" i="5"/>
  <c r="E13" i="5"/>
  <c r="F13" i="5" s="1"/>
  <c r="G13" i="5"/>
  <c r="I13" i="5"/>
  <c r="K13" i="5"/>
  <c r="M13" i="5"/>
  <c r="O13" i="5"/>
  <c r="Q13" i="5"/>
  <c r="D14" i="5"/>
  <c r="E14" i="5"/>
  <c r="F14" i="5" s="1"/>
  <c r="I14" i="5"/>
  <c r="M14" i="5"/>
  <c r="Q14" i="5"/>
  <c r="D15" i="5"/>
  <c r="E15" i="5"/>
  <c r="F15" i="5" s="1"/>
  <c r="I15" i="5"/>
  <c r="M15" i="5"/>
  <c r="Q15" i="5"/>
  <c r="D16" i="5"/>
  <c r="E16" i="5"/>
  <c r="G16" i="5" s="1"/>
  <c r="I16" i="5"/>
  <c r="M16" i="5"/>
  <c r="Q16" i="5"/>
  <c r="D17" i="5"/>
  <c r="E17" i="5"/>
  <c r="F17" i="5" s="1"/>
  <c r="G17" i="5"/>
  <c r="I17" i="5"/>
  <c r="K17" i="5"/>
  <c r="M17" i="5"/>
  <c r="O17" i="5"/>
  <c r="Q17" i="5"/>
  <c r="D18" i="5"/>
  <c r="E18" i="5"/>
  <c r="G18" i="5" s="1"/>
  <c r="M18" i="5"/>
  <c r="P17" i="5" l="1"/>
  <c r="N17" i="5"/>
  <c r="L17" i="5"/>
  <c r="J17" i="5"/>
  <c r="H17" i="5"/>
  <c r="R17" i="5" s="1"/>
  <c r="S17" i="5" s="1"/>
  <c r="O16" i="5"/>
  <c r="K16" i="5"/>
  <c r="O15" i="5"/>
  <c r="K15" i="5"/>
  <c r="G15" i="5"/>
  <c r="P13" i="5"/>
  <c r="N13" i="5"/>
  <c r="L13" i="5"/>
  <c r="J13" i="5"/>
  <c r="H13" i="5"/>
  <c r="R13" i="5" s="1"/>
  <c r="S13" i="5" s="1"/>
  <c r="O12" i="5"/>
  <c r="K12" i="5"/>
  <c r="G12" i="5"/>
  <c r="Q10" i="5"/>
  <c r="I10" i="5"/>
  <c r="G11" i="5"/>
  <c r="Q18" i="5"/>
  <c r="I18" i="5"/>
  <c r="P15" i="5"/>
  <c r="N15" i="5"/>
  <c r="L15" i="5"/>
  <c r="J15" i="5"/>
  <c r="H15" i="5"/>
  <c r="O14" i="5"/>
  <c r="K14" i="5"/>
  <c r="G14" i="5"/>
  <c r="P11" i="5"/>
  <c r="N11" i="5"/>
  <c r="L11" i="5"/>
  <c r="J11" i="5"/>
  <c r="H11" i="5"/>
  <c r="O10" i="5"/>
  <c r="K10" i="5"/>
  <c r="G10" i="5"/>
  <c r="O18" i="5"/>
  <c r="K18" i="5"/>
  <c r="F16" i="5"/>
  <c r="H16" i="5"/>
  <c r="J16" i="5"/>
  <c r="L16" i="5"/>
  <c r="N16" i="5"/>
  <c r="P16" i="5"/>
  <c r="F18" i="5"/>
  <c r="H18" i="5"/>
  <c r="J18" i="5"/>
  <c r="L18" i="5"/>
  <c r="N18" i="5"/>
  <c r="P18" i="5"/>
  <c r="P14" i="5"/>
  <c r="N14" i="5"/>
  <c r="L14" i="5"/>
  <c r="J14" i="5"/>
  <c r="H14" i="5"/>
  <c r="P12" i="5"/>
  <c r="N12" i="5"/>
  <c r="L12" i="5"/>
  <c r="J12" i="5"/>
  <c r="H12" i="5"/>
  <c r="R12" i="5" s="1"/>
  <c r="S12" i="5" s="1"/>
  <c r="P10" i="5"/>
  <c r="N10" i="5"/>
  <c r="L10" i="5"/>
  <c r="J10" i="5"/>
  <c r="H10" i="5"/>
  <c r="R15" i="5" l="1"/>
  <c r="S15" i="5" s="1"/>
  <c r="R11" i="5"/>
  <c r="S11" i="5" s="1"/>
  <c r="R10" i="5"/>
  <c r="S10" i="5" s="1"/>
  <c r="R14" i="5"/>
  <c r="S14" i="5" s="1"/>
  <c r="R16" i="5"/>
  <c r="S16" i="5" s="1"/>
  <c r="R18" i="5"/>
  <c r="S18" i="5" s="1"/>
</calcChain>
</file>

<file path=xl/sharedStrings.xml><?xml version="1.0" encoding="utf-8"?>
<sst xmlns="http://schemas.openxmlformats.org/spreadsheetml/2006/main" count="812" uniqueCount="223">
  <si>
    <t>YYYY.MM.DD to YYYY.MM.DD</t>
  </si>
  <si>
    <t>Y/N</t>
  </si>
  <si>
    <t>YYYY.MM.DD</t>
  </si>
  <si>
    <t>for existing RST: text, otherwise: Alphanumeric code based on EIN, see 2011/107/EU App2</t>
  </si>
  <si>
    <t>List, separated by ";"</t>
  </si>
  <si>
    <t>DD.MM.YYYY</t>
  </si>
  <si>
    <t>2-digit code</t>
  </si>
  <si>
    <t>E-mail</t>
  </si>
  <si>
    <t>Alphanumeric code</t>
  </si>
  <si>
    <t>ISO</t>
  </si>
  <si>
    <t>Text</t>
  </si>
  <si>
    <t>Alphanumberic code</t>
  </si>
  <si>
    <t>B/N</t>
  </si>
  <si>
    <t>Numeric (3digits)</t>
  </si>
  <si>
    <t>A/G/N</t>
  </si>
  <si>
    <t>Alphanumeric code (1 digit)</t>
  </si>
  <si>
    <t>Alphanumeric code (3 digits)</t>
  </si>
  <si>
    <t>Text (max256chr)</t>
  </si>
  <si>
    <t>xxx-[Text]</t>
  </si>
  <si>
    <t>xx-xxx-xxxx-x (to be assigned by ERA)</t>
  </si>
  <si>
    <t>ISO (2011/107/EU App2)</t>
  </si>
  <si>
    <t>YYYY</t>
  </si>
  <si>
    <t>Text (list separated by ";")</t>
  </si>
  <si>
    <t>OK/false</t>
  </si>
  <si>
    <t>12 digits</t>
  </si>
  <si>
    <t>Authorisation currently suspeded from/ to</t>
  </si>
  <si>
    <t xml:space="preserve">Authorisation currently suspeded </t>
  </si>
  <si>
    <t>Authorisation valid until, if specified (date included)</t>
  </si>
  <si>
    <t>Date of the authorisation</t>
  </si>
  <si>
    <t>Authorisation number/ reference document</t>
  </si>
  <si>
    <t>Member State numeric code as defined in Annex P.4 of OPE TSI</t>
  </si>
  <si>
    <t>End of 100 year blocking period of EVN after withdrawal (2011/107/EU 3.4)</t>
  </si>
  <si>
    <t>Withdrawal date</t>
  </si>
  <si>
    <t>Mode of disposal (see 2011/107/EU Appendix 3)</t>
  </si>
  <si>
    <t>E-mail  address</t>
  </si>
  <si>
    <t>Postcode</t>
  </si>
  <si>
    <t>Country code</t>
  </si>
  <si>
    <t>Town</t>
  </si>
  <si>
    <t>Address of the entity, street and number</t>
  </si>
  <si>
    <t>Registered business number</t>
  </si>
  <si>
    <t>Entity in charge of the maintenance</t>
  </si>
  <si>
    <t>VKM (if available)</t>
  </si>
  <si>
    <t>Address of the organisation, street and number</t>
  </si>
  <si>
    <t>Name of the organisation</t>
  </si>
  <si>
    <t>Non-coded restrictions</t>
  </si>
  <si>
    <t>Coded restrictions (see 2011/107/EU App 1)
C4-T2 Condition based restrictions on use included in APIS (distance based, wear, etc.)</t>
  </si>
  <si>
    <t>Coded restrictions (see 2011/107/EU App 1)
C4-T1 Time based restrictions on use included in APIS</t>
  </si>
  <si>
    <t xml:space="preserve">Coded restrictions (see 2011/107/EU App 1)
C3-T1 Climatic zone EN50125-1/1999 (eat=external air temperature)
(coding 1=T1 (eat -25/+40°C))
(coding 2=T2 (eat -40/+35°C))
(coding 3=T3 (eat -25/+45°C)) </t>
  </si>
  <si>
    <t>Coded restrictions (see 2011/107/EU App 1)
C2-T5 Class B system -signalling system and/or radio or on board
(coding 000= no class B signalling system or radio on board)
(coding 106= CAWS/ATP on board)
(coding 203= IE-Radio on board)
(for other class B systems refer to 2011/107/EU Appendix1 in combination with 2006/679/EC AppB Part1&amp;2)</t>
  </si>
  <si>
    <t>Coded restrictions (see 2011/107/EU App 1)
C2-T4 Class A system - ERTMS and/or GSM-R on board
(coding A=ETCS and GSM-R elements on board)
(coding G=only GSM-R elements on board)
(coding N=no ERTMS elements on board)
(for details refer to 2011/665/EU ERATV 4.13)</t>
  </si>
  <si>
    <t>Coded restrictions (see 2011/107/EU App 1)
C2-T3 No CCS on board
(coding Y=CCS/CCO on board)
(coding N=no CCS/CCO on board)</t>
  </si>
  <si>
    <t>Coded restrictions (see 2011/107/EU App 1)
C2-T2 Wheel set gauge
(no code=fixed gauge) 
(coding 1=variable gauge 1435/1520)
(coding 2=variable gauge 1435/1668)
(add. national coding t=1600 mm gauge)</t>
  </si>
  <si>
    <t>National Coded Restrictions
Kinematic gauge (coding to relevant Irish NTR) if applicable</t>
  </si>
  <si>
    <t>Coded restrictions (see 2011/107/EU App 1)
C2-T1 Kinematic gauge (coding WAG TSI 2006/861/EC Annex C) if applicable</t>
  </si>
  <si>
    <t>Coded restrictions (see 2011/107/EU App 1)
C1-T3 Speed restrictions in km/h (marked on wagons and coaches but not marked on locomotives)</t>
  </si>
  <si>
    <t>Coded restrictions (see 2011/107/EU App 1)
C1-T2 track circuit restrictions</t>
  </si>
  <si>
    <t>Coded restrictions (see 2011/107/EU App 1)
C1-T1 minimum curve radius in Meters</t>
  </si>
  <si>
    <t>Series</t>
  </si>
  <si>
    <t>Reference allowing retrieval of the relevant technical data from ERATV:
ERATV 1.3 Manufacturer</t>
  </si>
  <si>
    <t>Reference allowing retrieval of the relevant technical data from ERATV:ERATV 1.2 Alternative Type name</t>
  </si>
  <si>
    <t>Reference allowing retrieval of the relevant technical data from ERATV:
ERATV 1.1 Type name</t>
  </si>
  <si>
    <t>Reference allowing retrieval of the relevant technical data from ERATV:
ERATV 0.2 Version of Type</t>
  </si>
  <si>
    <t>Reference allowing retrieval of the relevant technical data from ERATV:
ERATV 0.1 Type ID</t>
  </si>
  <si>
    <t>National Type designation + technical characteristics</t>
  </si>
  <si>
    <t>Name of the issuing body (applicant)</t>
  </si>
  <si>
    <t>EC Declaration Reference</t>
  </si>
  <si>
    <t>Date of the EC declaration</t>
  </si>
  <si>
    <t>Manufacturing year</t>
  </si>
  <si>
    <t>Name of the NSA</t>
  </si>
  <si>
    <t>Member State numeric code as defined in Annex P of OPE TSI</t>
  </si>
  <si>
    <t>Letter marking
(according to 2011/314/EU Appendix P, Parts12/13)
(may be combined with Alphanumeric Code defined by Keeper)</t>
  </si>
  <si>
    <t>Previous number(s) (if applicable, for renumbered vehicle)</t>
  </si>
  <si>
    <t>check-digit OK?</t>
  </si>
  <si>
    <t>12 digit Number
(in accordance with 2011/314/EU AppendixP)</t>
  </si>
  <si>
    <t>National Type designation + technical characteristics (repeated here to enable quick referencing)</t>
  </si>
  <si>
    <t>reference to Application for IE-NVR Data Change</t>
  </si>
  <si>
    <t>date of vehicle entry + RSCstaff indicator</t>
  </si>
  <si>
    <t>13.4</t>
  </si>
  <si>
    <t>13.3</t>
  </si>
  <si>
    <t>13.2</t>
  </si>
  <si>
    <t>13.1</t>
  </si>
  <si>
    <t>12.1</t>
  </si>
  <si>
    <t>11.1</t>
  </si>
  <si>
    <t>10.3</t>
  </si>
  <si>
    <t>10.2</t>
  </si>
  <si>
    <t>10.1</t>
  </si>
  <si>
    <t>9.7</t>
  </si>
  <si>
    <t>9.6</t>
  </si>
  <si>
    <t>9.5</t>
  </si>
  <si>
    <t>9.4</t>
  </si>
  <si>
    <t>9.3</t>
  </si>
  <si>
    <t>9.2</t>
  </si>
  <si>
    <t>9.1</t>
  </si>
  <si>
    <t>8.7</t>
  </si>
  <si>
    <t>8.6</t>
  </si>
  <si>
    <t>8.5</t>
  </si>
  <si>
    <t>8.4</t>
  </si>
  <si>
    <t>8.3</t>
  </si>
  <si>
    <t>8.2</t>
  </si>
  <si>
    <t>8.1</t>
  </si>
  <si>
    <t>7.6</t>
  </si>
  <si>
    <t>7.5</t>
  </si>
  <si>
    <t>7.4</t>
  </si>
  <si>
    <t>7.3</t>
  </si>
  <si>
    <t>7.2</t>
  </si>
  <si>
    <t>7.1</t>
  </si>
  <si>
    <t>6.2</t>
  </si>
  <si>
    <t>6.1.11</t>
  </si>
  <si>
    <t>6.1.10</t>
  </si>
  <si>
    <t>6.1.9</t>
  </si>
  <si>
    <t>6.1.8</t>
  </si>
  <si>
    <t>6.1.7</t>
  </si>
  <si>
    <t>6.1.6</t>
  </si>
  <si>
    <t>6.1.5</t>
  </si>
  <si>
    <t>6.1.4.2</t>
  </si>
  <si>
    <t>6.1.4.1</t>
  </si>
  <si>
    <t>6.1.3</t>
  </si>
  <si>
    <t>6.1.2</t>
  </si>
  <si>
    <t>6.1.1</t>
  </si>
  <si>
    <t>5.2</t>
  </si>
  <si>
    <t>5.1.5</t>
  </si>
  <si>
    <t>5.1.4</t>
  </si>
  <si>
    <t>5.1.3</t>
  </si>
  <si>
    <t>5.1.2</t>
  </si>
  <si>
    <t>5.1.1</t>
  </si>
  <si>
    <t>5</t>
  </si>
  <si>
    <t>4.8</t>
  </si>
  <si>
    <t>4.7</t>
  </si>
  <si>
    <t>4.6</t>
  </si>
  <si>
    <t>4.5</t>
  </si>
  <si>
    <t>4.4</t>
  </si>
  <si>
    <t>4.3</t>
  </si>
  <si>
    <t>4.2</t>
  </si>
  <si>
    <t>4.1</t>
  </si>
  <si>
    <t>3</t>
  </si>
  <si>
    <t>2.2</t>
  </si>
  <si>
    <t>2.1</t>
  </si>
  <si>
    <t>1.3</t>
  </si>
  <si>
    <t>1.2</t>
  </si>
  <si>
    <t>1.1</t>
  </si>
  <si>
    <t>0.3</t>
  </si>
  <si>
    <t>0.2</t>
  </si>
  <si>
    <t>0.1</t>
  </si>
  <si>
    <t>Compulsory</t>
  </si>
  <si>
    <t>Compulsory when applicable</t>
  </si>
  <si>
    <t>Optional</t>
  </si>
  <si>
    <t>Compulsory for all veh.</t>
  </si>
  <si>
    <t>Compulsory for vehicle types authorised in accordance with Art26 of 2008/57/EC</t>
  </si>
  <si>
    <t>Compulsory (when available)</t>
  </si>
  <si>
    <t xml:space="preserve">compulsory </t>
  </si>
  <si>
    <t>(for internal buisiness of Registration Entity/ RSC only)</t>
  </si>
  <si>
    <r>
      <t>Date of authorisation for placing in service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of the vehicle and ist validity. (Authorisation delivered in accordance with Chapter V of Directive 2008/57/EC or authorisation delivered in accordance with the authorisation regimes existing before transposition of Directive 2008/57/EC.)</t>
    </r>
  </si>
  <si>
    <t>Harmonised authorisation number for placing in service, generated by NSA</t>
  </si>
  <si>
    <t>List of Member States where the vehicle is authorised</t>
  </si>
  <si>
    <t>Date of official scrapping and/or other disposal arrangement and the code for the withdrawal mode</t>
  </si>
  <si>
    <r>
      <t>Reference to the entity in charge of the maintenance</t>
    </r>
    <r>
      <rPr>
        <vertAlign val="superscript"/>
        <sz val="8"/>
        <rFont val="Arial"/>
        <family val="2"/>
      </rPr>
      <t xml:space="preserve"> (1)</t>
    </r>
  </si>
  <si>
    <t>Identification of the keeper of the venicle</t>
  </si>
  <si>
    <t>Identification of the owner of the vehicle</t>
  </si>
  <si>
    <t>Any restrictions on how the vehicle must be used</t>
  </si>
  <si>
    <t>Identification of a series, if the vehicle is part of a series</t>
  </si>
  <si>
    <t>Reference to the European Register of Authorised Types of Vehicles (ERATV). The reference is compulsory if the type is defined in ERATV.</t>
  </si>
  <si>
    <t>References to the 'EC' declaration of verification and the issuing body (the contracting entity).</t>
  </si>
  <si>
    <t>The year in which the vehicle left the factory</t>
  </si>
  <si>
    <t>Identification of the Member State where the vehicle has been registered and NSA that authorised its placing in service</t>
  </si>
  <si>
    <t>Letter marking 
(for hauled waggons and coaches )</t>
  </si>
  <si>
    <t>Numeric identification code as defined in Annex P of the TSI on "traffic operation and management'. (2011/314/EU)</t>
  </si>
  <si>
    <t>Management of NVR</t>
  </si>
  <si>
    <t>13. Authorisation of placing into service</t>
  </si>
  <si>
    <t>12. Authorisation number</t>
  </si>
  <si>
    <t>11. MS where vehicle is authorised</t>
  </si>
  <si>
    <t>10. Withdrawal</t>
  </si>
  <si>
    <t>9. Entity in charge of maintenance</t>
  </si>
  <si>
    <t>8. Keeper</t>
  </si>
  <si>
    <t>7. Owner</t>
  </si>
  <si>
    <t>6. Restrictions</t>
  </si>
  <si>
    <t>5bis. Series</t>
  </si>
  <si>
    <t>5. Reference to the European Register of Authorised Types of Vehicles (ERATV)</t>
  </si>
  <si>
    <t>5A. National Type designation + technical characteristics</t>
  </si>
  <si>
    <t>4. EC reference</t>
  </si>
  <si>
    <t>3. Manufacturing year</t>
  </si>
  <si>
    <t>2. Member State and NSA</t>
  </si>
  <si>
    <t>1. European Vehicle Number</t>
  </si>
  <si>
    <t>Registration Entity: RSC, Trident House, Blackrock, Dublin, Ireland (+49-1-2068-110, nvr@rsc.ie)</t>
  </si>
  <si>
    <t>status of this entry line:  Reservation /Live/ Historic</t>
  </si>
  <si>
    <t>check digit</t>
  </si>
  <si>
    <t>Separation of 12 digits</t>
  </si>
  <si>
    <t xml:space="preserve">Irish NVR </t>
  </si>
  <si>
    <t>YYMMDD/xx</t>
  </si>
  <si>
    <t>12 calculated</t>
  </si>
  <si>
    <t>0.6</t>
  </si>
  <si>
    <t>status of last change:</t>
  </si>
  <si>
    <t>r/l/h (one digit)</t>
  </si>
  <si>
    <t>0. RE internal data (for internal buisiness of Registration Entity RSC)</t>
  </si>
  <si>
    <t>0.5 (as 1.1)</t>
  </si>
  <si>
    <t>0.4 (as 5)</t>
  </si>
  <si>
    <t>IRL2</t>
  </si>
  <si>
    <t>t</t>
  </si>
  <si>
    <t>N</t>
  </si>
  <si>
    <t>na</t>
  </si>
  <si>
    <t>Cravens - Standard Class, IÉ type 363
64seats, Steam heat, 380V AC trainline</t>
  </si>
  <si>
    <t>000</t>
  </si>
  <si>
    <t>Railway Preservation Society of Ireland</t>
  </si>
  <si>
    <t>N 10798</t>
  </si>
  <si>
    <t xml:space="preserve">Whitehead Excursion Station, Castleview Road,  </t>
  </si>
  <si>
    <t>Whitehead, Co. Antrim</t>
  </si>
  <si>
    <t>UK</t>
  </si>
  <si>
    <t>BT 38 9NA</t>
  </si>
  <si>
    <t>rpsitrains@hotmail.com</t>
  </si>
  <si>
    <t>IRL;UK</t>
  </si>
  <si>
    <t>Approved by CIE/IE: CIE Drawing No. 29545, 24-09-1979</t>
  </si>
  <si>
    <t>1979.09.24</t>
  </si>
  <si>
    <t>Cravens - Standard Class -  RPSI conversion type 363.1 Snack Car, 
49seats, Steam heat, 380V AC trainline</t>
  </si>
  <si>
    <t>Cravens - Standard Class - RPSI conversion type 363.2 Bar Car, 
28seats, Steam heat, 380V AC trainline</t>
  </si>
  <si>
    <t>Cravens - Standard Class - RPSI conversion type 363.3 Restaurant Car, 
24seats, Steam heat, 380V AC trainline</t>
  </si>
  <si>
    <t>Bp8-t363</t>
  </si>
  <si>
    <t>BRp6-t363.1</t>
  </si>
  <si>
    <t>BRp3-t363.2</t>
  </si>
  <si>
    <t>WRp3-t363.3</t>
  </si>
  <si>
    <t>RPSI</t>
  </si>
  <si>
    <t>130711/eq</t>
  </si>
  <si>
    <t>l</t>
  </si>
  <si>
    <t>130708-RPSI</t>
  </si>
  <si>
    <t>RSC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</si>
</sst>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0\ 00\ 0000\ 000\ \-\ 0"/>
    <numFmt numFmtId="165" formatCode="mm/dd/yyyy"/>
    <numFmt numFmtId="166" formatCode="000"/>
  </numFmts>
  <fonts count="18" x14ac:knownFonts="1">
    <font>
      <sz val="10"/>
      <name val="Arial"/>
      <family val="2"/>
    </font>
    <font>
      <sz val="8"/>
      <color indexed="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3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vertAlign val="superscript"/>
      <sz val="8"/>
      <name val="Arial"/>
      <family val="2"/>
    </font>
    <font>
      <b/>
      <sz val="4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u/>
      <sz val="10"/>
      <color theme="0"/>
      <name val="Arial"/>
      <family val="2"/>
    </font>
    <font>
      <b/>
      <sz val="20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Border="1" applyAlignment="1">
      <alignment vertical="top" textRotation="90" wrapText="1"/>
    </xf>
    <xf numFmtId="0" fontId="0" fillId="0" borderId="1" xfId="0" applyBorder="1" applyAlignment="1">
      <alignment vertical="top" textRotation="90" wrapText="1"/>
    </xf>
    <xf numFmtId="0" fontId="0" fillId="0" borderId="2" xfId="0" applyBorder="1" applyAlignment="1">
      <alignment vertical="top" textRotation="90" wrapText="1"/>
    </xf>
    <xf numFmtId="0" fontId="1" fillId="0" borderId="0" xfId="0" applyFont="1" applyBorder="1" applyAlignment="1">
      <alignment vertical="top" textRotation="90" wrapText="1"/>
    </xf>
    <xf numFmtId="0" fontId="0" fillId="0" borderId="0" xfId="0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textRotation="90" wrapText="1"/>
    </xf>
    <xf numFmtId="0" fontId="4" fillId="0" borderId="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textRotation="90" wrapText="1"/>
    </xf>
    <xf numFmtId="49" fontId="6" fillId="3" borderId="2" xfId="0" applyNumberFormat="1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vertical="top" wrapText="1"/>
    </xf>
    <xf numFmtId="49" fontId="6" fillId="3" borderId="3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2" fillId="0" borderId="2" xfId="1" applyFont="1" applyBorder="1" applyAlignment="1" applyProtection="1">
      <alignment horizontal="center" vertical="top" wrapText="1"/>
    </xf>
    <xf numFmtId="15" fontId="3" fillId="0" borderId="2" xfId="0" applyNumberFormat="1" applyFont="1" applyFill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textRotation="90" wrapText="1"/>
    </xf>
    <xf numFmtId="0" fontId="5" fillId="4" borderId="2" xfId="0" applyFont="1" applyFill="1" applyBorder="1" applyAlignment="1" applyProtection="1">
      <alignment vertical="top" wrapText="1"/>
      <protection hidden="1"/>
    </xf>
    <xf numFmtId="0" fontId="0" fillId="4" borderId="2" xfId="0" applyFill="1" applyBorder="1" applyAlignment="1">
      <alignment vertical="top" wrapText="1"/>
    </xf>
    <xf numFmtId="0" fontId="0" fillId="4" borderId="2" xfId="0" applyFill="1" applyBorder="1" applyAlignment="1">
      <alignment horizontal="center" vertical="top" wrapText="1"/>
    </xf>
    <xf numFmtId="164" fontId="3" fillId="4" borderId="2" xfId="0" applyNumberFormat="1" applyFont="1" applyFill="1" applyBorder="1" applyAlignment="1">
      <alignment horizontal="center" vertical="top"/>
    </xf>
    <xf numFmtId="2" fontId="3" fillId="4" borderId="2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 applyProtection="1">
      <alignment horizontal="center" vertical="top"/>
      <protection hidden="1"/>
    </xf>
    <xf numFmtId="14" fontId="14" fillId="5" borderId="7" xfId="0" applyNumberFormat="1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vertical="top" wrapText="1"/>
    </xf>
    <xf numFmtId="0" fontId="17" fillId="5" borderId="0" xfId="0" applyFont="1" applyFill="1" applyBorder="1" applyAlignment="1">
      <alignment vertical="top" wrapText="1"/>
    </xf>
    <xf numFmtId="0" fontId="16" fillId="5" borderId="0" xfId="0" applyFont="1" applyFill="1" applyBorder="1" applyAlignment="1">
      <alignment vertical="top" wrapText="1"/>
    </xf>
    <xf numFmtId="0" fontId="13" fillId="5" borderId="0" xfId="0" applyFont="1" applyFill="1" applyBorder="1" applyAlignment="1">
      <alignment vertical="top" textRotation="90" wrapText="1"/>
    </xf>
    <xf numFmtId="166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1" fillId="0" borderId="2" xfId="1" applyBorder="1" applyAlignment="1" applyProtection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/>
    </xf>
    <xf numFmtId="0" fontId="4" fillId="5" borderId="2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5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12" fillId="5" borderId="2" xfId="0" applyFont="1" applyFill="1" applyBorder="1" applyAlignment="1">
      <alignment vertical="top" wrapText="1"/>
    </xf>
    <xf numFmtId="0" fontId="3" fillId="5" borderId="0" xfId="0" applyFont="1" applyFill="1" applyBorder="1" applyAlignment="1">
      <alignment vertical="top" textRotation="90" wrapText="1"/>
    </xf>
    <xf numFmtId="49" fontId="13" fillId="5" borderId="0" xfId="0" applyNumberFormat="1" applyFont="1" applyFill="1" applyBorder="1" applyAlignment="1">
      <alignment vertical="top" textRotation="90" wrapText="1"/>
    </xf>
    <xf numFmtId="49" fontId="4" fillId="3" borderId="2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49" fontId="4" fillId="5" borderId="2" xfId="0" applyNumberFormat="1" applyFont="1" applyFill="1" applyBorder="1" applyAlignment="1">
      <alignment vertical="top" wrapText="1"/>
    </xf>
    <xf numFmtId="49" fontId="0" fillId="0" borderId="0" xfId="0" applyNumberFormat="1" applyBorder="1" applyAlignment="1">
      <alignment vertical="top" textRotation="90" wrapText="1"/>
    </xf>
    <xf numFmtId="0" fontId="10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6" fillId="2" borderId="4" xfId="0" applyNumberFormat="1" applyFont="1" applyFill="1" applyBorder="1" applyAlignment="1">
      <alignment vertical="top" wrapText="1"/>
    </xf>
    <xf numFmtId="49" fontId="6" fillId="2" borderId="3" xfId="0" applyNumberFormat="1" applyFont="1" applyFill="1" applyBorder="1" applyAlignment="1">
      <alignment vertical="top" wrapText="1"/>
    </xf>
    <xf numFmtId="0" fontId="15" fillId="5" borderId="7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2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8"/>
  <sheetViews>
    <sheetView tabSelected="1" zoomScale="85" zoomScaleNormal="85" workbookViewId="0">
      <selection activeCell="A3" sqref="A3:D3"/>
    </sheetView>
  </sheetViews>
  <sheetFormatPr defaultColWidth="5.7109375" defaultRowHeight="12.75" x14ac:dyDescent="0.2"/>
  <cols>
    <col min="1" max="1" width="12.5703125" style="1" customWidth="1"/>
    <col min="2" max="2" width="9.42578125" style="1" customWidth="1"/>
    <col min="3" max="3" width="19.28515625" style="1" customWidth="1"/>
    <col min="4" max="4" width="17.5703125" style="1" customWidth="1"/>
    <col min="5" max="5" width="14" style="1" customWidth="1"/>
    <col min="6" max="14" width="2.42578125" style="3" hidden="1" customWidth="1"/>
    <col min="15" max="15" width="2.7109375" style="3" hidden="1" customWidth="1"/>
    <col min="16" max="16" width="2.42578125" style="3" hidden="1" customWidth="1"/>
    <col min="17" max="17" width="3.140625" style="3" hidden="1" customWidth="1"/>
    <col min="18" max="18" width="10.7109375" style="2" hidden="1" customWidth="1"/>
    <col min="19" max="19" width="8.5703125" style="1" bestFit="1" customWidth="1"/>
    <col min="20" max="20" width="14.140625" style="4" customWidth="1"/>
    <col min="21" max="22" width="14.5703125" style="1" customWidth="1"/>
    <col min="23" max="23" width="12.140625" style="1" customWidth="1"/>
    <col min="24" max="24" width="10.7109375" style="1" customWidth="1"/>
    <col min="25" max="25" width="23.42578125" style="1" customWidth="1"/>
    <col min="26" max="26" width="18" style="1" customWidth="1"/>
    <col min="27" max="32" width="13.28515625" style="1" customWidth="1"/>
    <col min="33" max="33" width="12" style="1" bestFit="1" customWidth="1"/>
    <col min="34" max="34" width="59.5703125" style="1" customWidth="1"/>
    <col min="35" max="36" width="12" style="1" customWidth="1"/>
    <col min="37" max="39" width="10.7109375" style="1" customWidth="1"/>
    <col min="40" max="40" width="12" style="1" customWidth="1"/>
    <col min="41" max="48" width="13.28515625" style="1" customWidth="1"/>
    <col min="49" max="49" width="13.28515625" style="71" customWidth="1"/>
    <col min="50" max="52" width="13.28515625" style="1" customWidth="1"/>
    <col min="53" max="53" width="21.5703125" style="1" customWidth="1"/>
    <col min="54" max="72" width="13.28515625" style="1" customWidth="1"/>
    <col min="73" max="73" width="14.85546875" style="1" customWidth="1"/>
    <col min="74" max="75" width="13.28515625" style="1" customWidth="1"/>
    <col min="76" max="76" width="13.140625" style="1" customWidth="1"/>
    <col min="77" max="77" width="31.28515625" style="1" customWidth="1"/>
    <col min="78" max="78" width="26.85546875" style="1" customWidth="1"/>
    <col min="79" max="82" width="13.28515625" style="1" customWidth="1"/>
    <col min="83" max="16384" width="5.7109375" style="1"/>
  </cols>
  <sheetData>
    <row r="1" spans="1:82" s="54" customFormat="1" ht="26.25" customHeight="1" x14ac:dyDescent="0.2">
      <c r="A1" s="98" t="s">
        <v>190</v>
      </c>
      <c r="B1" s="98"/>
      <c r="C1" s="50">
        <v>41591</v>
      </c>
      <c r="D1" s="93" t="s">
        <v>186</v>
      </c>
      <c r="E1" s="93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97" t="s">
        <v>182</v>
      </c>
      <c r="U1" s="97"/>
      <c r="V1" s="97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2"/>
      <c r="AI1" s="53"/>
      <c r="AJ1" s="53"/>
      <c r="AK1" s="53"/>
      <c r="AL1" s="53"/>
      <c r="AM1" s="53"/>
      <c r="AN1" s="53"/>
      <c r="AW1" s="67"/>
    </row>
    <row r="2" spans="1:82" s="21" customFormat="1" ht="25.5" x14ac:dyDescent="0.2">
      <c r="A2" s="86" t="s">
        <v>192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  <c r="T2" s="73" t="s">
        <v>181</v>
      </c>
      <c r="U2" s="74"/>
      <c r="V2" s="89"/>
      <c r="W2" s="73" t="s">
        <v>180</v>
      </c>
      <c r="X2" s="89"/>
      <c r="Y2" s="38" t="s">
        <v>179</v>
      </c>
      <c r="Z2" s="80" t="s">
        <v>178</v>
      </c>
      <c r="AA2" s="81"/>
      <c r="AB2" s="81"/>
      <c r="AC2" s="81"/>
      <c r="AD2" s="81"/>
      <c r="AE2" s="81"/>
      <c r="AF2" s="81"/>
      <c r="AG2" s="82"/>
      <c r="AH2" s="37" t="s">
        <v>177</v>
      </c>
      <c r="AI2" s="79" t="s">
        <v>176</v>
      </c>
      <c r="AJ2" s="79"/>
      <c r="AK2" s="79"/>
      <c r="AL2" s="79"/>
      <c r="AM2" s="79"/>
      <c r="AN2" s="38" t="s">
        <v>175</v>
      </c>
      <c r="AO2" s="80" t="s">
        <v>174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2"/>
      <c r="BB2" s="35" t="s">
        <v>173</v>
      </c>
      <c r="BC2" s="36"/>
      <c r="BD2" s="36"/>
      <c r="BE2" s="36"/>
      <c r="BF2" s="36"/>
      <c r="BG2" s="37"/>
      <c r="BH2" s="35" t="s">
        <v>172</v>
      </c>
      <c r="BI2" s="36"/>
      <c r="BJ2" s="36"/>
      <c r="BK2" s="36"/>
      <c r="BL2" s="36"/>
      <c r="BM2" s="36"/>
      <c r="BN2" s="37"/>
      <c r="BO2" s="73" t="s">
        <v>171</v>
      </c>
      <c r="BP2" s="74"/>
      <c r="BQ2" s="74"/>
      <c r="BR2" s="74"/>
      <c r="BS2" s="74"/>
      <c r="BT2" s="36"/>
      <c r="BU2" s="36"/>
      <c r="BV2" s="80" t="s">
        <v>170</v>
      </c>
      <c r="BW2" s="81"/>
      <c r="BX2" s="82"/>
      <c r="BY2" s="35" t="s">
        <v>169</v>
      </c>
      <c r="BZ2" s="35" t="s">
        <v>168</v>
      </c>
      <c r="CA2" s="79" t="s">
        <v>167</v>
      </c>
      <c r="CB2" s="79"/>
      <c r="CC2" s="79"/>
      <c r="CD2" s="79"/>
    </row>
    <row r="3" spans="1:82" s="9" customFormat="1" ht="45" x14ac:dyDescent="0.2">
      <c r="A3" s="99" t="s">
        <v>166</v>
      </c>
      <c r="B3" s="100"/>
      <c r="C3" s="100"/>
      <c r="D3" s="100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83" t="s">
        <v>165</v>
      </c>
      <c r="U3" s="85"/>
      <c r="V3" s="32" t="s">
        <v>164</v>
      </c>
      <c r="W3" s="76" t="s">
        <v>163</v>
      </c>
      <c r="X3" s="78"/>
      <c r="Y3" s="34" t="s">
        <v>162</v>
      </c>
      <c r="Z3" s="76" t="s">
        <v>161</v>
      </c>
      <c r="AA3" s="77"/>
      <c r="AB3" s="77"/>
      <c r="AC3" s="77"/>
      <c r="AD3" s="77"/>
      <c r="AE3" s="77"/>
      <c r="AF3" s="77"/>
      <c r="AG3" s="78"/>
      <c r="AH3" s="33"/>
      <c r="AI3" s="75" t="s">
        <v>160</v>
      </c>
      <c r="AJ3" s="75"/>
      <c r="AK3" s="75"/>
      <c r="AL3" s="75"/>
      <c r="AM3" s="75"/>
      <c r="AN3" s="34" t="s">
        <v>159</v>
      </c>
      <c r="AO3" s="76" t="s">
        <v>158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8"/>
      <c r="BB3" s="18" t="s">
        <v>157</v>
      </c>
      <c r="BC3" s="20"/>
      <c r="BD3" s="20"/>
      <c r="BE3" s="20"/>
      <c r="BF3" s="20"/>
      <c r="BG3" s="19"/>
      <c r="BH3" s="18" t="s">
        <v>156</v>
      </c>
      <c r="BI3" s="20"/>
      <c r="BJ3" s="20"/>
      <c r="BK3" s="20"/>
      <c r="BL3" s="20"/>
      <c r="BM3" s="20"/>
      <c r="BN3" s="19"/>
      <c r="BO3" s="83" t="s">
        <v>155</v>
      </c>
      <c r="BP3" s="84"/>
      <c r="BQ3" s="84"/>
      <c r="BR3" s="32"/>
      <c r="BS3" s="32"/>
      <c r="BT3" s="32"/>
      <c r="BU3" s="32"/>
      <c r="BV3" s="76" t="s">
        <v>154</v>
      </c>
      <c r="BW3" s="77"/>
      <c r="BX3" s="78"/>
      <c r="BY3" s="18" t="s">
        <v>153</v>
      </c>
      <c r="BZ3" s="18" t="s">
        <v>152</v>
      </c>
      <c r="CA3" s="75" t="s">
        <v>151</v>
      </c>
      <c r="CB3" s="75"/>
      <c r="CC3" s="75"/>
      <c r="CD3" s="75"/>
    </row>
    <row r="4" spans="1:82" s="9" customFormat="1" ht="22.5" customHeight="1" x14ac:dyDescent="0.2">
      <c r="A4" s="94" t="s">
        <v>150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  <c r="T4" s="31" t="s">
        <v>143</v>
      </c>
      <c r="U4" s="33"/>
      <c r="V4" s="32" t="s">
        <v>149</v>
      </c>
      <c r="W4" s="31" t="s">
        <v>143</v>
      </c>
      <c r="X4" s="33"/>
      <c r="Y4" s="34" t="s">
        <v>143</v>
      </c>
      <c r="Z4" s="76" t="s">
        <v>148</v>
      </c>
      <c r="AA4" s="77"/>
      <c r="AB4" s="77"/>
      <c r="AC4" s="77"/>
      <c r="AD4" s="77"/>
      <c r="AE4" s="77"/>
      <c r="AF4" s="77"/>
      <c r="AG4" s="78"/>
      <c r="AH4" s="33" t="s">
        <v>143</v>
      </c>
      <c r="AI4" s="76" t="s">
        <v>147</v>
      </c>
      <c r="AJ4" s="77"/>
      <c r="AK4" s="77"/>
      <c r="AL4" s="77"/>
      <c r="AM4" s="34" t="s">
        <v>146</v>
      </c>
      <c r="AN4" s="34" t="s">
        <v>145</v>
      </c>
      <c r="AO4" s="76" t="s">
        <v>143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8"/>
      <c r="BB4" s="18" t="s">
        <v>145</v>
      </c>
      <c r="BC4" s="20"/>
      <c r="BD4" s="20"/>
      <c r="BE4" s="20"/>
      <c r="BF4" s="20"/>
      <c r="BG4" s="19"/>
      <c r="BH4" s="18" t="s">
        <v>143</v>
      </c>
      <c r="BI4" s="20"/>
      <c r="BJ4" s="20"/>
      <c r="BK4" s="20"/>
      <c r="BL4" s="20"/>
      <c r="BM4" s="20"/>
      <c r="BN4" s="19"/>
      <c r="BO4" s="31" t="s">
        <v>143</v>
      </c>
      <c r="BP4" s="32"/>
      <c r="BQ4" s="32"/>
      <c r="BR4" s="32"/>
      <c r="BS4" s="32"/>
      <c r="BT4" s="32"/>
      <c r="BU4" s="32"/>
      <c r="BV4" s="76" t="s">
        <v>144</v>
      </c>
      <c r="BW4" s="77"/>
      <c r="BX4" s="78"/>
      <c r="BY4" s="18" t="s">
        <v>143</v>
      </c>
      <c r="BZ4" s="18" t="s">
        <v>143</v>
      </c>
      <c r="CA4" s="75" t="s">
        <v>143</v>
      </c>
      <c r="CB4" s="75"/>
      <c r="CC4" s="75"/>
      <c r="CD4" s="75"/>
    </row>
    <row r="5" spans="1:82" s="12" customFormat="1" x14ac:dyDescent="0.2">
      <c r="A5" s="17" t="s">
        <v>142</v>
      </c>
      <c r="B5" s="17" t="s">
        <v>141</v>
      </c>
      <c r="C5" s="17" t="s">
        <v>140</v>
      </c>
      <c r="D5" s="17" t="s">
        <v>194</v>
      </c>
      <c r="E5" s="14" t="s">
        <v>193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0"/>
      <c r="S5" s="14" t="s">
        <v>189</v>
      </c>
      <c r="T5" s="16" t="s">
        <v>139</v>
      </c>
      <c r="U5" s="15" t="s">
        <v>138</v>
      </c>
      <c r="V5" s="15" t="s">
        <v>137</v>
      </c>
      <c r="W5" s="13" t="s">
        <v>136</v>
      </c>
      <c r="X5" s="13" t="s">
        <v>135</v>
      </c>
      <c r="Y5" s="13" t="s">
        <v>134</v>
      </c>
      <c r="Z5" s="13" t="s">
        <v>133</v>
      </c>
      <c r="AA5" s="13" t="s">
        <v>132</v>
      </c>
      <c r="AB5" s="13" t="s">
        <v>131</v>
      </c>
      <c r="AC5" s="13" t="s">
        <v>130</v>
      </c>
      <c r="AD5" s="13" t="s">
        <v>129</v>
      </c>
      <c r="AE5" s="13" t="s">
        <v>128</v>
      </c>
      <c r="AF5" s="13" t="s">
        <v>127</v>
      </c>
      <c r="AG5" s="13" t="s">
        <v>126</v>
      </c>
      <c r="AH5" s="13" t="s">
        <v>125</v>
      </c>
      <c r="AI5" s="13" t="s">
        <v>124</v>
      </c>
      <c r="AJ5" s="13" t="s">
        <v>123</v>
      </c>
      <c r="AK5" s="13" t="s">
        <v>122</v>
      </c>
      <c r="AL5" s="13" t="s">
        <v>121</v>
      </c>
      <c r="AM5" s="13" t="s">
        <v>120</v>
      </c>
      <c r="AN5" s="13" t="s">
        <v>119</v>
      </c>
      <c r="AO5" s="13" t="s">
        <v>118</v>
      </c>
      <c r="AP5" s="13" t="s">
        <v>117</v>
      </c>
      <c r="AQ5" s="13" t="s">
        <v>116</v>
      </c>
      <c r="AR5" s="13" t="s">
        <v>115</v>
      </c>
      <c r="AS5" s="13" t="s">
        <v>114</v>
      </c>
      <c r="AT5" s="13" t="s">
        <v>113</v>
      </c>
      <c r="AU5" s="13" t="s">
        <v>112</v>
      </c>
      <c r="AV5" s="13" t="s">
        <v>111</v>
      </c>
      <c r="AW5" s="13" t="s">
        <v>110</v>
      </c>
      <c r="AX5" s="13" t="s">
        <v>109</v>
      </c>
      <c r="AY5" s="13" t="s">
        <v>108</v>
      </c>
      <c r="AZ5" s="13" t="s">
        <v>107</v>
      </c>
      <c r="BA5" s="13" t="s">
        <v>106</v>
      </c>
      <c r="BB5" s="13" t="s">
        <v>105</v>
      </c>
      <c r="BC5" s="13" t="s">
        <v>104</v>
      </c>
      <c r="BD5" s="13" t="s">
        <v>103</v>
      </c>
      <c r="BE5" s="13" t="s">
        <v>102</v>
      </c>
      <c r="BF5" s="13" t="s">
        <v>101</v>
      </c>
      <c r="BG5" s="13" t="s">
        <v>100</v>
      </c>
      <c r="BH5" s="13" t="s">
        <v>99</v>
      </c>
      <c r="BI5" s="13" t="s">
        <v>98</v>
      </c>
      <c r="BJ5" s="13" t="s">
        <v>97</v>
      </c>
      <c r="BK5" s="13" t="s">
        <v>96</v>
      </c>
      <c r="BL5" s="13" t="s">
        <v>95</v>
      </c>
      <c r="BM5" s="13" t="s">
        <v>94</v>
      </c>
      <c r="BN5" s="13" t="s">
        <v>93</v>
      </c>
      <c r="BO5" s="13" t="s">
        <v>92</v>
      </c>
      <c r="BP5" s="13" t="s">
        <v>91</v>
      </c>
      <c r="BQ5" s="13" t="s">
        <v>90</v>
      </c>
      <c r="BR5" s="13" t="s">
        <v>89</v>
      </c>
      <c r="BS5" s="13" t="s">
        <v>88</v>
      </c>
      <c r="BT5" s="13" t="s">
        <v>87</v>
      </c>
      <c r="BU5" s="13" t="s">
        <v>86</v>
      </c>
      <c r="BV5" s="13" t="s">
        <v>85</v>
      </c>
      <c r="BW5" s="13" t="s">
        <v>84</v>
      </c>
      <c r="BX5" s="14" t="s">
        <v>83</v>
      </c>
      <c r="BY5" s="13" t="s">
        <v>82</v>
      </c>
      <c r="BZ5" s="13" t="s">
        <v>81</v>
      </c>
      <c r="CA5" s="13" t="s">
        <v>80</v>
      </c>
      <c r="CB5" s="13" t="s">
        <v>79</v>
      </c>
      <c r="CC5" s="13" t="s">
        <v>78</v>
      </c>
      <c r="CD5" s="13" t="s">
        <v>77</v>
      </c>
    </row>
    <row r="6" spans="1:82" s="7" customFormat="1" ht="303" customHeight="1" x14ac:dyDescent="0.2">
      <c r="A6" s="11" t="s">
        <v>76</v>
      </c>
      <c r="B6" s="11" t="s">
        <v>183</v>
      </c>
      <c r="C6" s="11" t="s">
        <v>75</v>
      </c>
      <c r="D6" s="39" t="s">
        <v>74</v>
      </c>
      <c r="E6" s="11"/>
      <c r="F6" s="90" t="s">
        <v>185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  <c r="R6" s="41" t="s">
        <v>184</v>
      </c>
      <c r="S6" s="11" t="s">
        <v>72</v>
      </c>
      <c r="T6" s="10" t="s">
        <v>73</v>
      </c>
      <c r="U6" s="10" t="s">
        <v>71</v>
      </c>
      <c r="V6" s="10" t="s">
        <v>70</v>
      </c>
      <c r="W6" s="10" t="s">
        <v>69</v>
      </c>
      <c r="X6" s="10" t="s">
        <v>68</v>
      </c>
      <c r="Y6" s="10" t="s">
        <v>67</v>
      </c>
      <c r="Z6" s="10" t="s">
        <v>66</v>
      </c>
      <c r="AA6" s="10" t="s">
        <v>65</v>
      </c>
      <c r="AB6" s="10" t="s">
        <v>64</v>
      </c>
      <c r="AC6" s="10" t="s">
        <v>39</v>
      </c>
      <c r="AD6" s="10" t="s">
        <v>42</v>
      </c>
      <c r="AE6" s="10" t="s">
        <v>37</v>
      </c>
      <c r="AF6" s="10" t="s">
        <v>36</v>
      </c>
      <c r="AG6" s="10" t="s">
        <v>35</v>
      </c>
      <c r="AH6" s="10" t="s">
        <v>63</v>
      </c>
      <c r="AI6" s="10" t="s">
        <v>62</v>
      </c>
      <c r="AJ6" s="10" t="s">
        <v>61</v>
      </c>
      <c r="AK6" s="10" t="s">
        <v>60</v>
      </c>
      <c r="AL6" s="10" t="s">
        <v>59</v>
      </c>
      <c r="AM6" s="10" t="s">
        <v>58</v>
      </c>
      <c r="AN6" s="10" t="s">
        <v>57</v>
      </c>
      <c r="AO6" s="10" t="s">
        <v>56</v>
      </c>
      <c r="AP6" s="10" t="s">
        <v>55</v>
      </c>
      <c r="AQ6" s="10" t="s">
        <v>54</v>
      </c>
      <c r="AR6" s="10" t="s">
        <v>53</v>
      </c>
      <c r="AS6" s="10" t="s">
        <v>52</v>
      </c>
      <c r="AT6" s="10" t="s">
        <v>51</v>
      </c>
      <c r="AU6" s="10" t="s">
        <v>50</v>
      </c>
      <c r="AV6" s="10" t="s">
        <v>49</v>
      </c>
      <c r="AW6" s="68" t="s">
        <v>48</v>
      </c>
      <c r="AX6" s="10" t="s">
        <v>47</v>
      </c>
      <c r="AY6" s="10" t="s">
        <v>46</v>
      </c>
      <c r="AZ6" s="10" t="s">
        <v>45</v>
      </c>
      <c r="BA6" s="10" t="s">
        <v>44</v>
      </c>
      <c r="BB6" s="34" t="s">
        <v>43</v>
      </c>
      <c r="BC6" s="34" t="s">
        <v>39</v>
      </c>
      <c r="BD6" s="34" t="s">
        <v>42</v>
      </c>
      <c r="BE6" s="34" t="s">
        <v>37</v>
      </c>
      <c r="BF6" s="34" t="s">
        <v>36</v>
      </c>
      <c r="BG6" s="34" t="s">
        <v>35</v>
      </c>
      <c r="BH6" s="34" t="s">
        <v>43</v>
      </c>
      <c r="BI6" s="34" t="s">
        <v>39</v>
      </c>
      <c r="BJ6" s="34" t="s">
        <v>42</v>
      </c>
      <c r="BK6" s="34" t="s">
        <v>37</v>
      </c>
      <c r="BL6" s="34" t="s">
        <v>36</v>
      </c>
      <c r="BM6" s="34" t="s">
        <v>35</v>
      </c>
      <c r="BN6" s="34" t="s">
        <v>41</v>
      </c>
      <c r="BO6" s="34" t="s">
        <v>40</v>
      </c>
      <c r="BP6" s="34" t="s">
        <v>39</v>
      </c>
      <c r="BQ6" s="34" t="s">
        <v>38</v>
      </c>
      <c r="BR6" s="34" t="s">
        <v>37</v>
      </c>
      <c r="BS6" s="34" t="s">
        <v>36</v>
      </c>
      <c r="BT6" s="34" t="s">
        <v>35</v>
      </c>
      <c r="BU6" s="34" t="s">
        <v>34</v>
      </c>
      <c r="BV6" s="34" t="s">
        <v>33</v>
      </c>
      <c r="BW6" s="34" t="s">
        <v>32</v>
      </c>
      <c r="BX6" s="6" t="s">
        <v>31</v>
      </c>
      <c r="BY6" s="34" t="s">
        <v>30</v>
      </c>
      <c r="BZ6" s="34" t="s">
        <v>29</v>
      </c>
      <c r="CA6" s="34" t="s">
        <v>28</v>
      </c>
      <c r="CB6" s="34" t="s">
        <v>27</v>
      </c>
      <c r="CC6" s="34" t="s">
        <v>26</v>
      </c>
      <c r="CD6" s="34" t="s">
        <v>25</v>
      </c>
    </row>
    <row r="7" spans="1:82" s="7" customFormat="1" ht="45" x14ac:dyDescent="0.2">
      <c r="A7" s="41" t="s">
        <v>187</v>
      </c>
      <c r="B7" s="41" t="s">
        <v>191</v>
      </c>
      <c r="C7" s="41" t="s">
        <v>10</v>
      </c>
      <c r="D7" s="41" t="s">
        <v>10</v>
      </c>
      <c r="E7" s="41" t="s">
        <v>24</v>
      </c>
      <c r="F7" s="44">
        <v>1</v>
      </c>
      <c r="G7" s="44">
        <v>2</v>
      </c>
      <c r="H7" s="44">
        <v>3</v>
      </c>
      <c r="I7" s="44">
        <v>4</v>
      </c>
      <c r="J7" s="44">
        <v>5</v>
      </c>
      <c r="K7" s="44">
        <v>6</v>
      </c>
      <c r="L7" s="44">
        <v>7</v>
      </c>
      <c r="M7" s="44">
        <v>8</v>
      </c>
      <c r="N7" s="44">
        <v>9</v>
      </c>
      <c r="O7" s="44">
        <v>10</v>
      </c>
      <c r="P7" s="44">
        <v>11</v>
      </c>
      <c r="Q7" s="44">
        <v>12</v>
      </c>
      <c r="R7" s="44" t="s">
        <v>188</v>
      </c>
      <c r="S7" s="41" t="s">
        <v>23</v>
      </c>
      <c r="T7" s="8" t="s">
        <v>24</v>
      </c>
      <c r="U7" s="8" t="s">
        <v>22</v>
      </c>
      <c r="V7" s="8" t="s">
        <v>10</v>
      </c>
      <c r="W7" s="8" t="s">
        <v>6</v>
      </c>
      <c r="X7" s="8" t="s">
        <v>10</v>
      </c>
      <c r="Y7" s="8" t="s">
        <v>21</v>
      </c>
      <c r="Z7" s="8" t="s">
        <v>5</v>
      </c>
      <c r="AA7" s="8" t="s">
        <v>10</v>
      </c>
      <c r="AB7" s="8" t="s">
        <v>10</v>
      </c>
      <c r="AC7" s="8" t="s">
        <v>10</v>
      </c>
      <c r="AD7" s="8" t="s">
        <v>10</v>
      </c>
      <c r="AE7" s="8" t="s">
        <v>10</v>
      </c>
      <c r="AF7" s="8" t="s">
        <v>20</v>
      </c>
      <c r="AG7" s="8" t="s">
        <v>8</v>
      </c>
      <c r="AH7" s="8" t="s">
        <v>8</v>
      </c>
      <c r="AI7" s="8" t="s">
        <v>19</v>
      </c>
      <c r="AJ7" s="8" t="s">
        <v>18</v>
      </c>
      <c r="AK7" s="8" t="s">
        <v>17</v>
      </c>
      <c r="AL7" s="8" t="s">
        <v>17</v>
      </c>
      <c r="AM7" s="8" t="s">
        <v>17</v>
      </c>
      <c r="AN7" s="8" t="s">
        <v>10</v>
      </c>
      <c r="AO7" s="8" t="s">
        <v>13</v>
      </c>
      <c r="AP7" s="8" t="s">
        <v>10</v>
      </c>
      <c r="AQ7" s="8" t="s">
        <v>13</v>
      </c>
      <c r="AR7" s="8" t="s">
        <v>16</v>
      </c>
      <c r="AS7" s="8" t="s">
        <v>10</v>
      </c>
      <c r="AT7" s="8" t="s">
        <v>15</v>
      </c>
      <c r="AU7" s="8" t="s">
        <v>1</v>
      </c>
      <c r="AV7" s="8" t="s">
        <v>14</v>
      </c>
      <c r="AW7" s="69" t="s">
        <v>13</v>
      </c>
      <c r="AX7" s="8" t="s">
        <v>12</v>
      </c>
      <c r="AY7" s="8" t="s">
        <v>10</v>
      </c>
      <c r="AZ7" s="8" t="s">
        <v>10</v>
      </c>
      <c r="BA7" s="8" t="s">
        <v>10</v>
      </c>
      <c r="BB7" s="8" t="s">
        <v>10</v>
      </c>
      <c r="BC7" s="8" t="s">
        <v>10</v>
      </c>
      <c r="BD7" s="8" t="s">
        <v>10</v>
      </c>
      <c r="BE7" s="8" t="s">
        <v>10</v>
      </c>
      <c r="BF7" s="8" t="s">
        <v>9</v>
      </c>
      <c r="BG7" s="8" t="s">
        <v>8</v>
      </c>
      <c r="BH7" s="8" t="s">
        <v>10</v>
      </c>
      <c r="BI7" s="8" t="s">
        <v>10</v>
      </c>
      <c r="BJ7" s="8" t="s">
        <v>10</v>
      </c>
      <c r="BK7" s="8" t="s">
        <v>10</v>
      </c>
      <c r="BL7" s="8" t="s">
        <v>9</v>
      </c>
      <c r="BM7" s="8" t="s">
        <v>8</v>
      </c>
      <c r="BN7" s="8" t="s">
        <v>11</v>
      </c>
      <c r="BO7" s="8" t="s">
        <v>10</v>
      </c>
      <c r="BP7" s="8" t="s">
        <v>10</v>
      </c>
      <c r="BQ7" s="8" t="s">
        <v>10</v>
      </c>
      <c r="BR7" s="8" t="s">
        <v>10</v>
      </c>
      <c r="BS7" s="8" t="s">
        <v>9</v>
      </c>
      <c r="BT7" s="8" t="s">
        <v>8</v>
      </c>
      <c r="BU7" s="8" t="s">
        <v>7</v>
      </c>
      <c r="BV7" s="8" t="s">
        <v>6</v>
      </c>
      <c r="BW7" s="8" t="s">
        <v>2</v>
      </c>
      <c r="BX7" s="8" t="s">
        <v>2</v>
      </c>
      <c r="BY7" s="8" t="s">
        <v>4</v>
      </c>
      <c r="BZ7" s="8" t="s">
        <v>3</v>
      </c>
      <c r="CA7" s="8" t="s">
        <v>2</v>
      </c>
      <c r="CB7" s="8" t="s">
        <v>2</v>
      </c>
      <c r="CC7" s="8" t="s">
        <v>1</v>
      </c>
      <c r="CD7" s="8" t="s">
        <v>0</v>
      </c>
    </row>
    <row r="8" spans="1:82" s="66" customFormat="1" ht="16.5" customHeight="1" x14ac:dyDescent="0.2">
      <c r="A8" s="60"/>
      <c r="B8" s="60"/>
      <c r="C8" s="60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62"/>
      <c r="R8" s="62"/>
      <c r="S8" s="60"/>
      <c r="T8" s="60"/>
      <c r="U8" s="60"/>
      <c r="V8" s="63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4"/>
      <c r="AP8" s="64"/>
      <c r="AQ8" s="64"/>
      <c r="AR8" s="64"/>
      <c r="AS8" s="64"/>
      <c r="AT8" s="64"/>
      <c r="AU8" s="60"/>
      <c r="AV8" s="60"/>
      <c r="AW8" s="7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5"/>
      <c r="BV8" s="60"/>
      <c r="BW8" s="60"/>
      <c r="BX8" s="60"/>
      <c r="BY8" s="60"/>
      <c r="BZ8" s="60"/>
      <c r="CA8" s="60"/>
      <c r="CB8" s="60"/>
      <c r="CC8" s="60"/>
      <c r="CD8" s="60"/>
    </row>
    <row r="9" spans="1:82" s="5" customFormat="1" ht="63.75" x14ac:dyDescent="0.2">
      <c r="A9" s="45" t="s">
        <v>219</v>
      </c>
      <c r="B9" s="46" t="s">
        <v>220</v>
      </c>
      <c r="C9" s="30" t="s">
        <v>221</v>
      </c>
      <c r="D9" s="46" t="str">
        <f t="shared" ref="D9:D18" si="0">AH9</f>
        <v>Cravens - Standard Class, IÉ type 363
64seats, Steam heat, 380V AC trainline</v>
      </c>
      <c r="E9" s="47">
        <f t="shared" ref="E9:E18" si="1">T9</f>
        <v>556028215052</v>
      </c>
      <c r="F9" s="47" t="str">
        <f t="shared" ref="F9:F18" si="2">MID($E9,1,1)</f>
        <v>5</v>
      </c>
      <c r="G9" s="47" t="str">
        <f t="shared" ref="G9:G18" si="3">MID($E9,2,1)</f>
        <v>5</v>
      </c>
      <c r="H9" s="47" t="str">
        <f t="shared" ref="H9:H18" si="4">MID($E9,3,1)</f>
        <v>6</v>
      </c>
      <c r="I9" s="47" t="str">
        <f t="shared" ref="I9:I18" si="5">MID($E9,4,1)</f>
        <v>0</v>
      </c>
      <c r="J9" s="47" t="str">
        <f t="shared" ref="J9:J18" si="6">MID($E9,5,1)</f>
        <v>2</v>
      </c>
      <c r="K9" s="47" t="str">
        <f t="shared" ref="K9:K18" si="7">MID($E9,6,1)</f>
        <v>8</v>
      </c>
      <c r="L9" s="47" t="str">
        <f t="shared" ref="L9:L18" si="8">MID($E9,7,1)</f>
        <v>2</v>
      </c>
      <c r="M9" s="47" t="str">
        <f t="shared" ref="M9:M18" si="9">MID($E9,8,1)</f>
        <v>1</v>
      </c>
      <c r="N9" s="47" t="str">
        <f t="shared" ref="N9:N18" si="10">MID($E9,9,1)</f>
        <v>5</v>
      </c>
      <c r="O9" s="47" t="str">
        <f t="shared" ref="O9:O18" si="11">MID($E9,10,1)</f>
        <v>0</v>
      </c>
      <c r="P9" s="47" t="str">
        <f t="shared" ref="P9:P18" si="12">MID($E9,11,1)</f>
        <v>5</v>
      </c>
      <c r="Q9" s="48" t="str">
        <f t="shared" ref="Q9:Q18" si="13">MID($E9,12,1)</f>
        <v>2</v>
      </c>
      <c r="R9" s="49">
        <f t="shared" ref="R9:R18" si="14">IF(MOD((IF(((F9*2)&gt;9),(F9*2)-9,(F9*2))+G9+IF(((H9*2)&gt;9),(H9*2)-9,(H9*2))+I9+IF(((J9*2)&gt;9),(J9*2)-9,(J9*2))+K9+IF(((L9*2)&gt;9),(L9*2)-9,(L9*2))+M9+IF(((N9*2)&gt;9),(N9*2)-9,(N9*2))+O9+IF(((P9*2)&gt;9),(P9*2)-9,(P9*2))),10)=0,0,10-MOD((IF(((F9*2)&gt;9),(F9*2)-9,(F9*2))+G9+IF(((H9*2)&gt;9),(H9*2)-9,(H9*2))+I9+IF(((J9*2)&gt;9),(J9*2)-9,(J9*2))+K9+IF(((L9*2)&gt;9),(L9*2)-9,(L9*2))+M9+IF(((N9*2)&gt;9),(N9*2)-9,(N9*2))+O9+IF(((P9*2)&gt;9),(P9*2)-9,(P9*2))),10))</f>
        <v>2</v>
      </c>
      <c r="S9" s="46" t="str">
        <f t="shared" ref="S9:S18" si="15">IF(VALUE(Q9)=R9, "OK", "false")</f>
        <v>OK</v>
      </c>
      <c r="T9" s="25">
        <v>556028215052</v>
      </c>
      <c r="U9" s="24">
        <v>1505</v>
      </c>
      <c r="V9" s="24" t="s">
        <v>214</v>
      </c>
      <c r="W9" s="24">
        <v>60</v>
      </c>
      <c r="X9" s="24" t="s">
        <v>222</v>
      </c>
      <c r="Y9" s="22">
        <v>1964</v>
      </c>
      <c r="Z9" s="24" t="s">
        <v>198</v>
      </c>
      <c r="AA9" s="24" t="s">
        <v>198</v>
      </c>
      <c r="AB9" s="24" t="s">
        <v>198</v>
      </c>
      <c r="AC9" s="24" t="s">
        <v>198</v>
      </c>
      <c r="AD9" s="24" t="s">
        <v>198</v>
      </c>
      <c r="AE9" s="24" t="s">
        <v>198</v>
      </c>
      <c r="AF9" s="24" t="s">
        <v>198</v>
      </c>
      <c r="AG9" s="24" t="s">
        <v>198</v>
      </c>
      <c r="AH9" s="23" t="s">
        <v>199</v>
      </c>
      <c r="AI9" s="24" t="s">
        <v>198</v>
      </c>
      <c r="AJ9" s="24" t="s">
        <v>198</v>
      </c>
      <c r="AK9" s="24" t="s">
        <v>198</v>
      </c>
      <c r="AL9" s="24" t="s">
        <v>198</v>
      </c>
      <c r="AM9" s="24" t="s">
        <v>198</v>
      </c>
      <c r="AN9" s="24" t="s">
        <v>198</v>
      </c>
      <c r="AO9" s="24">
        <v>80</v>
      </c>
      <c r="AP9" s="24" t="s">
        <v>198</v>
      </c>
      <c r="AQ9" s="24">
        <v>120</v>
      </c>
      <c r="AR9" s="24" t="s">
        <v>198</v>
      </c>
      <c r="AS9" s="22" t="s">
        <v>195</v>
      </c>
      <c r="AT9" s="24" t="s">
        <v>196</v>
      </c>
      <c r="AU9" s="24" t="s">
        <v>197</v>
      </c>
      <c r="AV9" s="24" t="s">
        <v>197</v>
      </c>
      <c r="AW9" s="56" t="s">
        <v>200</v>
      </c>
      <c r="AX9" s="26">
        <v>3</v>
      </c>
      <c r="AY9" s="24" t="s">
        <v>198</v>
      </c>
      <c r="AZ9" s="24" t="s">
        <v>198</v>
      </c>
      <c r="BA9" s="24" t="s">
        <v>198</v>
      </c>
      <c r="BB9" s="24" t="s">
        <v>201</v>
      </c>
      <c r="BC9" s="24" t="s">
        <v>202</v>
      </c>
      <c r="BD9" s="24" t="s">
        <v>203</v>
      </c>
      <c r="BE9" s="24" t="s">
        <v>204</v>
      </c>
      <c r="BF9" s="24" t="s">
        <v>205</v>
      </c>
      <c r="BG9" s="24" t="s">
        <v>206</v>
      </c>
      <c r="BH9" s="24" t="s">
        <v>201</v>
      </c>
      <c r="BI9" s="24" t="s">
        <v>202</v>
      </c>
      <c r="BJ9" s="24" t="s">
        <v>203</v>
      </c>
      <c r="BK9" s="24" t="s">
        <v>204</v>
      </c>
      <c r="BL9" s="24" t="s">
        <v>205</v>
      </c>
      <c r="BM9" s="24" t="s">
        <v>206</v>
      </c>
      <c r="BN9" s="24" t="s">
        <v>218</v>
      </c>
      <c r="BO9" s="24" t="s">
        <v>201</v>
      </c>
      <c r="BP9" s="24" t="s">
        <v>202</v>
      </c>
      <c r="BQ9" s="24" t="s">
        <v>203</v>
      </c>
      <c r="BR9" s="24" t="s">
        <v>204</v>
      </c>
      <c r="BS9" s="24" t="s">
        <v>205</v>
      </c>
      <c r="BT9" s="24" t="s">
        <v>206</v>
      </c>
      <c r="BU9" s="27" t="s">
        <v>207</v>
      </c>
      <c r="BV9" s="24"/>
      <c r="BW9" s="24"/>
      <c r="BX9" s="24"/>
      <c r="BY9" s="24" t="s">
        <v>208</v>
      </c>
      <c r="BZ9" s="24" t="s">
        <v>209</v>
      </c>
      <c r="CA9" s="28" t="s">
        <v>210</v>
      </c>
      <c r="CB9" s="29" t="s">
        <v>198</v>
      </c>
      <c r="CC9" s="24" t="s">
        <v>197</v>
      </c>
      <c r="CD9" s="24"/>
    </row>
    <row r="10" spans="1:82" s="5" customFormat="1" ht="63.75" x14ac:dyDescent="0.2">
      <c r="A10" s="45" t="s">
        <v>219</v>
      </c>
      <c r="B10" s="46" t="s">
        <v>220</v>
      </c>
      <c r="C10" s="30" t="s">
        <v>221</v>
      </c>
      <c r="D10" s="46" t="str">
        <f t="shared" si="0"/>
        <v>Cravens - Standard Class, IÉ type 363
64seats, Steam heat, 380V AC trainline</v>
      </c>
      <c r="E10" s="47">
        <f t="shared" si="1"/>
        <v>556028215060</v>
      </c>
      <c r="F10" s="47" t="str">
        <f t="shared" si="2"/>
        <v>5</v>
      </c>
      <c r="G10" s="47" t="str">
        <f t="shared" si="3"/>
        <v>5</v>
      </c>
      <c r="H10" s="47" t="str">
        <f t="shared" si="4"/>
        <v>6</v>
      </c>
      <c r="I10" s="47" t="str">
        <f t="shared" si="5"/>
        <v>0</v>
      </c>
      <c r="J10" s="47" t="str">
        <f t="shared" si="6"/>
        <v>2</v>
      </c>
      <c r="K10" s="47" t="str">
        <f t="shared" si="7"/>
        <v>8</v>
      </c>
      <c r="L10" s="47" t="str">
        <f t="shared" si="8"/>
        <v>2</v>
      </c>
      <c r="M10" s="47" t="str">
        <f t="shared" si="9"/>
        <v>1</v>
      </c>
      <c r="N10" s="47" t="str">
        <f t="shared" si="10"/>
        <v>5</v>
      </c>
      <c r="O10" s="47" t="str">
        <f t="shared" si="11"/>
        <v>0</v>
      </c>
      <c r="P10" s="47" t="str">
        <f t="shared" si="12"/>
        <v>6</v>
      </c>
      <c r="Q10" s="48" t="str">
        <f t="shared" si="13"/>
        <v>0</v>
      </c>
      <c r="R10" s="49">
        <f t="shared" si="14"/>
        <v>0</v>
      </c>
      <c r="S10" s="46" t="str">
        <f t="shared" si="15"/>
        <v>OK</v>
      </c>
      <c r="T10" s="25">
        <v>556028215060</v>
      </c>
      <c r="U10" s="24">
        <v>1506</v>
      </c>
      <c r="V10" s="24" t="s">
        <v>214</v>
      </c>
      <c r="W10" s="24">
        <v>60</v>
      </c>
      <c r="X10" s="24" t="s">
        <v>222</v>
      </c>
      <c r="Y10" s="22">
        <v>1964</v>
      </c>
      <c r="Z10" s="24" t="s">
        <v>198</v>
      </c>
      <c r="AA10" s="24" t="s">
        <v>198</v>
      </c>
      <c r="AB10" s="24" t="s">
        <v>198</v>
      </c>
      <c r="AC10" s="24" t="s">
        <v>198</v>
      </c>
      <c r="AD10" s="24" t="s">
        <v>198</v>
      </c>
      <c r="AE10" s="24" t="s">
        <v>198</v>
      </c>
      <c r="AF10" s="24" t="s">
        <v>198</v>
      </c>
      <c r="AG10" s="24" t="s">
        <v>198</v>
      </c>
      <c r="AH10" s="23" t="s">
        <v>199</v>
      </c>
      <c r="AI10" s="24" t="s">
        <v>198</v>
      </c>
      <c r="AJ10" s="24" t="s">
        <v>198</v>
      </c>
      <c r="AK10" s="24" t="s">
        <v>198</v>
      </c>
      <c r="AL10" s="24" t="s">
        <v>198</v>
      </c>
      <c r="AM10" s="24" t="s">
        <v>198</v>
      </c>
      <c r="AN10" s="24" t="s">
        <v>198</v>
      </c>
      <c r="AO10" s="24">
        <v>80</v>
      </c>
      <c r="AP10" s="24" t="s">
        <v>198</v>
      </c>
      <c r="AQ10" s="24">
        <v>120</v>
      </c>
      <c r="AR10" s="24" t="s">
        <v>198</v>
      </c>
      <c r="AS10" s="22" t="s">
        <v>195</v>
      </c>
      <c r="AT10" s="24" t="s">
        <v>196</v>
      </c>
      <c r="AU10" s="24" t="s">
        <v>197</v>
      </c>
      <c r="AV10" s="24" t="s">
        <v>197</v>
      </c>
      <c r="AW10" s="56" t="s">
        <v>200</v>
      </c>
      <c r="AX10" s="26">
        <v>3</v>
      </c>
      <c r="AY10" s="24" t="s">
        <v>198</v>
      </c>
      <c r="AZ10" s="24" t="s">
        <v>198</v>
      </c>
      <c r="BA10" s="24" t="s">
        <v>198</v>
      </c>
      <c r="BB10" s="24" t="s">
        <v>201</v>
      </c>
      <c r="BC10" s="24" t="s">
        <v>202</v>
      </c>
      <c r="BD10" s="24" t="s">
        <v>203</v>
      </c>
      <c r="BE10" s="24" t="s">
        <v>204</v>
      </c>
      <c r="BF10" s="24" t="s">
        <v>205</v>
      </c>
      <c r="BG10" s="24" t="s">
        <v>206</v>
      </c>
      <c r="BH10" s="24" t="s">
        <v>201</v>
      </c>
      <c r="BI10" s="24" t="s">
        <v>202</v>
      </c>
      <c r="BJ10" s="24" t="s">
        <v>203</v>
      </c>
      <c r="BK10" s="24" t="s">
        <v>204</v>
      </c>
      <c r="BL10" s="24" t="s">
        <v>205</v>
      </c>
      <c r="BM10" s="24" t="s">
        <v>206</v>
      </c>
      <c r="BN10" s="24" t="s">
        <v>218</v>
      </c>
      <c r="BO10" s="24" t="s">
        <v>201</v>
      </c>
      <c r="BP10" s="24" t="s">
        <v>202</v>
      </c>
      <c r="BQ10" s="24" t="s">
        <v>203</v>
      </c>
      <c r="BR10" s="24" t="s">
        <v>204</v>
      </c>
      <c r="BS10" s="24" t="s">
        <v>205</v>
      </c>
      <c r="BT10" s="24" t="s">
        <v>206</v>
      </c>
      <c r="BU10" s="27" t="s">
        <v>207</v>
      </c>
      <c r="BV10" s="24"/>
      <c r="BW10" s="24"/>
      <c r="BX10" s="24"/>
      <c r="BY10" s="24" t="s">
        <v>208</v>
      </c>
      <c r="BZ10" s="24" t="s">
        <v>209</v>
      </c>
      <c r="CA10" s="28" t="s">
        <v>210</v>
      </c>
      <c r="CB10" s="29" t="s">
        <v>198</v>
      </c>
      <c r="CC10" s="24" t="s">
        <v>197</v>
      </c>
      <c r="CD10" s="24"/>
    </row>
    <row r="11" spans="1:82" s="5" customFormat="1" ht="63.75" x14ac:dyDescent="0.2">
      <c r="A11" s="45" t="s">
        <v>219</v>
      </c>
      <c r="B11" s="46" t="s">
        <v>220</v>
      </c>
      <c r="C11" s="30" t="s">
        <v>221</v>
      </c>
      <c r="D11" s="46" t="str">
        <f t="shared" si="0"/>
        <v>Cravens - Standard Class, IÉ type 363
64seats, Steam heat, 380V AC trainline</v>
      </c>
      <c r="E11" s="47">
        <f t="shared" si="1"/>
        <v>556028215235</v>
      </c>
      <c r="F11" s="47" t="str">
        <f t="shared" si="2"/>
        <v>5</v>
      </c>
      <c r="G11" s="47" t="str">
        <f t="shared" si="3"/>
        <v>5</v>
      </c>
      <c r="H11" s="47" t="str">
        <f t="shared" si="4"/>
        <v>6</v>
      </c>
      <c r="I11" s="47" t="str">
        <f t="shared" si="5"/>
        <v>0</v>
      </c>
      <c r="J11" s="47" t="str">
        <f t="shared" si="6"/>
        <v>2</v>
      </c>
      <c r="K11" s="47" t="str">
        <f t="shared" si="7"/>
        <v>8</v>
      </c>
      <c r="L11" s="47" t="str">
        <f t="shared" si="8"/>
        <v>2</v>
      </c>
      <c r="M11" s="47" t="str">
        <f t="shared" si="9"/>
        <v>1</v>
      </c>
      <c r="N11" s="47" t="str">
        <f t="shared" si="10"/>
        <v>5</v>
      </c>
      <c r="O11" s="47" t="str">
        <f t="shared" si="11"/>
        <v>2</v>
      </c>
      <c r="P11" s="47" t="str">
        <f t="shared" si="12"/>
        <v>3</v>
      </c>
      <c r="Q11" s="48" t="str">
        <f t="shared" si="13"/>
        <v>5</v>
      </c>
      <c r="R11" s="49">
        <f t="shared" si="14"/>
        <v>5</v>
      </c>
      <c r="S11" s="46" t="str">
        <f t="shared" si="15"/>
        <v>OK</v>
      </c>
      <c r="T11" s="25">
        <v>556028215235</v>
      </c>
      <c r="U11" s="24">
        <v>1523</v>
      </c>
      <c r="V11" s="24" t="s">
        <v>214</v>
      </c>
      <c r="W11" s="24">
        <v>60</v>
      </c>
      <c r="X11" s="24" t="s">
        <v>222</v>
      </c>
      <c r="Y11" s="22">
        <v>1964</v>
      </c>
      <c r="Z11" s="24" t="s">
        <v>198</v>
      </c>
      <c r="AA11" s="24" t="s">
        <v>198</v>
      </c>
      <c r="AB11" s="24" t="s">
        <v>198</v>
      </c>
      <c r="AC11" s="24" t="s">
        <v>198</v>
      </c>
      <c r="AD11" s="24" t="s">
        <v>198</v>
      </c>
      <c r="AE11" s="24" t="s">
        <v>198</v>
      </c>
      <c r="AF11" s="24" t="s">
        <v>198</v>
      </c>
      <c r="AG11" s="24" t="s">
        <v>198</v>
      </c>
      <c r="AH11" s="24" t="s">
        <v>199</v>
      </c>
      <c r="AI11" s="24" t="s">
        <v>198</v>
      </c>
      <c r="AJ11" s="24" t="s">
        <v>198</v>
      </c>
      <c r="AK11" s="24" t="s">
        <v>198</v>
      </c>
      <c r="AL11" s="24" t="s">
        <v>198</v>
      </c>
      <c r="AM11" s="24" t="s">
        <v>198</v>
      </c>
      <c r="AN11" s="24" t="s">
        <v>198</v>
      </c>
      <c r="AO11" s="55">
        <v>80</v>
      </c>
      <c r="AP11" s="24" t="s">
        <v>198</v>
      </c>
      <c r="AQ11" s="24">
        <v>120</v>
      </c>
      <c r="AR11" s="24" t="s">
        <v>198</v>
      </c>
      <c r="AS11" s="22" t="s">
        <v>195</v>
      </c>
      <c r="AT11" s="24" t="s">
        <v>196</v>
      </c>
      <c r="AU11" s="24" t="s">
        <v>197</v>
      </c>
      <c r="AV11" s="24" t="s">
        <v>197</v>
      </c>
      <c r="AW11" s="56" t="s">
        <v>200</v>
      </c>
      <c r="AX11" s="24">
        <v>3</v>
      </c>
      <c r="AY11" s="24" t="s">
        <v>198</v>
      </c>
      <c r="AZ11" s="24" t="s">
        <v>198</v>
      </c>
      <c r="BA11" s="24" t="s">
        <v>198</v>
      </c>
      <c r="BB11" s="24" t="s">
        <v>201</v>
      </c>
      <c r="BC11" s="72" t="s">
        <v>202</v>
      </c>
      <c r="BD11" s="24" t="s">
        <v>203</v>
      </c>
      <c r="BE11" s="24" t="s">
        <v>204</v>
      </c>
      <c r="BF11" s="24" t="s">
        <v>205</v>
      </c>
      <c r="BG11" s="24" t="s">
        <v>206</v>
      </c>
      <c r="BH11" s="24" t="s">
        <v>201</v>
      </c>
      <c r="BI11" s="57" t="s">
        <v>202</v>
      </c>
      <c r="BJ11" s="24" t="s">
        <v>203</v>
      </c>
      <c r="BK11" s="24" t="s">
        <v>204</v>
      </c>
      <c r="BL11" s="24" t="s">
        <v>205</v>
      </c>
      <c r="BM11" s="24" t="s">
        <v>206</v>
      </c>
      <c r="BN11" s="24" t="s">
        <v>218</v>
      </c>
      <c r="BO11" s="24" t="s">
        <v>201</v>
      </c>
      <c r="BP11" s="57" t="s">
        <v>202</v>
      </c>
      <c r="BQ11" s="24" t="s">
        <v>203</v>
      </c>
      <c r="BR11" s="24" t="s">
        <v>204</v>
      </c>
      <c r="BS11" s="24" t="s">
        <v>205</v>
      </c>
      <c r="BT11" s="24" t="s">
        <v>206</v>
      </c>
      <c r="BU11" s="58" t="s">
        <v>207</v>
      </c>
      <c r="BV11" s="24"/>
      <c r="BW11" s="24"/>
      <c r="BX11" s="24"/>
      <c r="BY11" s="24" t="s">
        <v>208</v>
      </c>
      <c r="BZ11" s="24" t="s">
        <v>209</v>
      </c>
      <c r="CA11" s="24" t="s">
        <v>210</v>
      </c>
      <c r="CB11" s="29" t="s">
        <v>198</v>
      </c>
      <c r="CC11" s="24" t="s">
        <v>197</v>
      </c>
      <c r="CD11" s="24"/>
    </row>
    <row r="12" spans="1:82" s="5" customFormat="1" ht="63.75" x14ac:dyDescent="0.2">
      <c r="A12" s="45" t="s">
        <v>219</v>
      </c>
      <c r="B12" s="46" t="s">
        <v>220</v>
      </c>
      <c r="C12" s="30" t="s">
        <v>221</v>
      </c>
      <c r="D12" s="46" t="str">
        <f t="shared" si="0"/>
        <v>Cravens - Standard Class, IÉ type 363
64seats, Steam heat, 380V AC trainline</v>
      </c>
      <c r="E12" s="47">
        <f t="shared" si="1"/>
        <v>556028215292</v>
      </c>
      <c r="F12" s="47" t="str">
        <f t="shared" si="2"/>
        <v>5</v>
      </c>
      <c r="G12" s="47" t="str">
        <f t="shared" si="3"/>
        <v>5</v>
      </c>
      <c r="H12" s="47" t="str">
        <f t="shared" si="4"/>
        <v>6</v>
      </c>
      <c r="I12" s="47" t="str">
        <f t="shared" si="5"/>
        <v>0</v>
      </c>
      <c r="J12" s="47" t="str">
        <f t="shared" si="6"/>
        <v>2</v>
      </c>
      <c r="K12" s="47" t="str">
        <f t="shared" si="7"/>
        <v>8</v>
      </c>
      <c r="L12" s="47" t="str">
        <f t="shared" si="8"/>
        <v>2</v>
      </c>
      <c r="M12" s="47" t="str">
        <f t="shared" si="9"/>
        <v>1</v>
      </c>
      <c r="N12" s="47" t="str">
        <f t="shared" si="10"/>
        <v>5</v>
      </c>
      <c r="O12" s="47" t="str">
        <f t="shared" si="11"/>
        <v>2</v>
      </c>
      <c r="P12" s="47" t="str">
        <f t="shared" si="12"/>
        <v>9</v>
      </c>
      <c r="Q12" s="48" t="str">
        <f t="shared" si="13"/>
        <v>2</v>
      </c>
      <c r="R12" s="49">
        <f t="shared" si="14"/>
        <v>2</v>
      </c>
      <c r="S12" s="46" t="str">
        <f t="shared" si="15"/>
        <v>OK</v>
      </c>
      <c r="T12" s="25">
        <v>556028215292</v>
      </c>
      <c r="U12" s="24">
        <v>1529</v>
      </c>
      <c r="V12" s="24" t="s">
        <v>214</v>
      </c>
      <c r="W12" s="24">
        <v>60</v>
      </c>
      <c r="X12" s="24" t="s">
        <v>222</v>
      </c>
      <c r="Y12" s="22">
        <v>1964</v>
      </c>
      <c r="Z12" s="24" t="s">
        <v>198</v>
      </c>
      <c r="AA12" s="24" t="s">
        <v>198</v>
      </c>
      <c r="AB12" s="24" t="s">
        <v>198</v>
      </c>
      <c r="AC12" s="24" t="s">
        <v>198</v>
      </c>
      <c r="AD12" s="24" t="s">
        <v>198</v>
      </c>
      <c r="AE12" s="24" t="s">
        <v>198</v>
      </c>
      <c r="AF12" s="24" t="s">
        <v>198</v>
      </c>
      <c r="AG12" s="24" t="s">
        <v>198</v>
      </c>
      <c r="AH12" s="24" t="s">
        <v>199</v>
      </c>
      <c r="AI12" s="24" t="s">
        <v>198</v>
      </c>
      <c r="AJ12" s="24" t="s">
        <v>198</v>
      </c>
      <c r="AK12" s="24" t="s">
        <v>198</v>
      </c>
      <c r="AL12" s="24" t="s">
        <v>198</v>
      </c>
      <c r="AM12" s="24" t="s">
        <v>198</v>
      </c>
      <c r="AN12" s="24" t="s">
        <v>198</v>
      </c>
      <c r="AO12" s="55">
        <v>80</v>
      </c>
      <c r="AP12" s="24" t="s">
        <v>198</v>
      </c>
      <c r="AQ12" s="24">
        <v>120</v>
      </c>
      <c r="AR12" s="24" t="s">
        <v>198</v>
      </c>
      <c r="AS12" s="22" t="s">
        <v>195</v>
      </c>
      <c r="AT12" s="24" t="s">
        <v>196</v>
      </c>
      <c r="AU12" s="24" t="s">
        <v>197</v>
      </c>
      <c r="AV12" s="24" t="s">
        <v>197</v>
      </c>
      <c r="AW12" s="56" t="s">
        <v>200</v>
      </c>
      <c r="AX12" s="24">
        <v>3</v>
      </c>
      <c r="AY12" s="24" t="s">
        <v>198</v>
      </c>
      <c r="AZ12" s="24" t="s">
        <v>198</v>
      </c>
      <c r="BA12" s="24" t="s">
        <v>198</v>
      </c>
      <c r="BB12" s="24" t="s">
        <v>201</v>
      </c>
      <c r="BC12" s="72" t="s">
        <v>202</v>
      </c>
      <c r="BD12" s="24" t="s">
        <v>203</v>
      </c>
      <c r="BE12" s="24" t="s">
        <v>204</v>
      </c>
      <c r="BF12" s="24" t="s">
        <v>205</v>
      </c>
      <c r="BG12" s="24" t="s">
        <v>206</v>
      </c>
      <c r="BH12" s="24" t="s">
        <v>201</v>
      </c>
      <c r="BI12" s="57" t="s">
        <v>202</v>
      </c>
      <c r="BJ12" s="24" t="s">
        <v>203</v>
      </c>
      <c r="BK12" s="24" t="s">
        <v>204</v>
      </c>
      <c r="BL12" s="24" t="s">
        <v>205</v>
      </c>
      <c r="BM12" s="24" t="s">
        <v>206</v>
      </c>
      <c r="BN12" s="24" t="s">
        <v>218</v>
      </c>
      <c r="BO12" s="24" t="s">
        <v>201</v>
      </c>
      <c r="BP12" s="57" t="s">
        <v>202</v>
      </c>
      <c r="BQ12" s="24" t="s">
        <v>203</v>
      </c>
      <c r="BR12" s="24" t="s">
        <v>204</v>
      </c>
      <c r="BS12" s="24" t="s">
        <v>205</v>
      </c>
      <c r="BT12" s="24" t="s">
        <v>206</v>
      </c>
      <c r="BU12" s="58" t="s">
        <v>207</v>
      </c>
      <c r="BV12" s="24"/>
      <c r="BW12" s="24"/>
      <c r="BX12" s="24"/>
      <c r="BY12" s="24" t="s">
        <v>208</v>
      </c>
      <c r="BZ12" s="24" t="s">
        <v>209</v>
      </c>
      <c r="CA12" s="24" t="s">
        <v>210</v>
      </c>
      <c r="CB12" s="29" t="s">
        <v>198</v>
      </c>
      <c r="CC12" s="24" t="s">
        <v>197</v>
      </c>
      <c r="CD12" s="24"/>
    </row>
    <row r="13" spans="1:82" s="5" customFormat="1" ht="63.75" x14ac:dyDescent="0.2">
      <c r="A13" s="45" t="s">
        <v>219</v>
      </c>
      <c r="B13" s="46" t="s">
        <v>220</v>
      </c>
      <c r="C13" s="30" t="s">
        <v>221</v>
      </c>
      <c r="D13" s="46" t="str">
        <f t="shared" si="0"/>
        <v>Cravens - Standard Class, IÉ type 363
64seats, Steam heat, 380V AC trainline</v>
      </c>
      <c r="E13" s="47">
        <f t="shared" si="1"/>
        <v>556028215326</v>
      </c>
      <c r="F13" s="47" t="str">
        <f t="shared" si="2"/>
        <v>5</v>
      </c>
      <c r="G13" s="47" t="str">
        <f t="shared" si="3"/>
        <v>5</v>
      </c>
      <c r="H13" s="47" t="str">
        <f t="shared" si="4"/>
        <v>6</v>
      </c>
      <c r="I13" s="47" t="str">
        <f t="shared" si="5"/>
        <v>0</v>
      </c>
      <c r="J13" s="47" t="str">
        <f t="shared" si="6"/>
        <v>2</v>
      </c>
      <c r="K13" s="47" t="str">
        <f t="shared" si="7"/>
        <v>8</v>
      </c>
      <c r="L13" s="47" t="str">
        <f t="shared" si="8"/>
        <v>2</v>
      </c>
      <c r="M13" s="47" t="str">
        <f t="shared" si="9"/>
        <v>1</v>
      </c>
      <c r="N13" s="47" t="str">
        <f t="shared" si="10"/>
        <v>5</v>
      </c>
      <c r="O13" s="47" t="str">
        <f t="shared" si="11"/>
        <v>3</v>
      </c>
      <c r="P13" s="47" t="str">
        <f t="shared" si="12"/>
        <v>2</v>
      </c>
      <c r="Q13" s="48" t="str">
        <f t="shared" si="13"/>
        <v>6</v>
      </c>
      <c r="R13" s="49">
        <f t="shared" si="14"/>
        <v>6</v>
      </c>
      <c r="S13" s="46" t="str">
        <f t="shared" si="15"/>
        <v>OK</v>
      </c>
      <c r="T13" s="25">
        <v>556028215326</v>
      </c>
      <c r="U13" s="24">
        <v>1532</v>
      </c>
      <c r="V13" s="24" t="s">
        <v>214</v>
      </c>
      <c r="W13" s="24">
        <v>60</v>
      </c>
      <c r="X13" s="24" t="s">
        <v>222</v>
      </c>
      <c r="Y13" s="22">
        <v>1964</v>
      </c>
      <c r="Z13" s="24" t="s">
        <v>198</v>
      </c>
      <c r="AA13" s="24" t="s">
        <v>198</v>
      </c>
      <c r="AB13" s="24" t="s">
        <v>198</v>
      </c>
      <c r="AC13" s="24" t="s">
        <v>198</v>
      </c>
      <c r="AD13" s="24" t="s">
        <v>198</v>
      </c>
      <c r="AE13" s="24" t="s">
        <v>198</v>
      </c>
      <c r="AF13" s="24" t="s">
        <v>198</v>
      </c>
      <c r="AG13" s="24" t="s">
        <v>198</v>
      </c>
      <c r="AH13" s="24" t="s">
        <v>199</v>
      </c>
      <c r="AI13" s="24" t="s">
        <v>198</v>
      </c>
      <c r="AJ13" s="24" t="s">
        <v>198</v>
      </c>
      <c r="AK13" s="24" t="s">
        <v>198</v>
      </c>
      <c r="AL13" s="24" t="s">
        <v>198</v>
      </c>
      <c r="AM13" s="24" t="s">
        <v>198</v>
      </c>
      <c r="AN13" s="24" t="s">
        <v>198</v>
      </c>
      <c r="AO13" s="55">
        <v>80</v>
      </c>
      <c r="AP13" s="24" t="s">
        <v>198</v>
      </c>
      <c r="AQ13" s="24">
        <v>120</v>
      </c>
      <c r="AR13" s="24" t="s">
        <v>198</v>
      </c>
      <c r="AS13" s="22" t="s">
        <v>195</v>
      </c>
      <c r="AT13" s="24" t="s">
        <v>196</v>
      </c>
      <c r="AU13" s="24" t="s">
        <v>197</v>
      </c>
      <c r="AV13" s="24" t="s">
        <v>197</v>
      </c>
      <c r="AW13" s="56" t="s">
        <v>200</v>
      </c>
      <c r="AX13" s="24">
        <v>3</v>
      </c>
      <c r="AY13" s="24" t="s">
        <v>198</v>
      </c>
      <c r="AZ13" s="24" t="s">
        <v>198</v>
      </c>
      <c r="BA13" s="24" t="s">
        <v>198</v>
      </c>
      <c r="BB13" s="24" t="s">
        <v>201</v>
      </c>
      <c r="BC13" s="72" t="s">
        <v>202</v>
      </c>
      <c r="BD13" s="24" t="s">
        <v>203</v>
      </c>
      <c r="BE13" s="24" t="s">
        <v>204</v>
      </c>
      <c r="BF13" s="24" t="s">
        <v>205</v>
      </c>
      <c r="BG13" s="24" t="s">
        <v>206</v>
      </c>
      <c r="BH13" s="24" t="s">
        <v>201</v>
      </c>
      <c r="BI13" s="57" t="s">
        <v>202</v>
      </c>
      <c r="BJ13" s="24" t="s">
        <v>203</v>
      </c>
      <c r="BK13" s="24" t="s">
        <v>204</v>
      </c>
      <c r="BL13" s="24" t="s">
        <v>205</v>
      </c>
      <c r="BM13" s="24" t="s">
        <v>206</v>
      </c>
      <c r="BN13" s="24" t="s">
        <v>218</v>
      </c>
      <c r="BO13" s="24" t="s">
        <v>201</v>
      </c>
      <c r="BP13" s="57" t="s">
        <v>202</v>
      </c>
      <c r="BQ13" s="24" t="s">
        <v>203</v>
      </c>
      <c r="BR13" s="24" t="s">
        <v>204</v>
      </c>
      <c r="BS13" s="24" t="s">
        <v>205</v>
      </c>
      <c r="BT13" s="24" t="s">
        <v>206</v>
      </c>
      <c r="BU13" s="58" t="s">
        <v>207</v>
      </c>
      <c r="BV13" s="24"/>
      <c r="BW13" s="24"/>
      <c r="BX13" s="24"/>
      <c r="BY13" s="24" t="s">
        <v>208</v>
      </c>
      <c r="BZ13" s="24" t="s">
        <v>209</v>
      </c>
      <c r="CA13" s="24" t="s">
        <v>210</v>
      </c>
      <c r="CB13" s="29" t="s">
        <v>198</v>
      </c>
      <c r="CC13" s="24" t="s">
        <v>197</v>
      </c>
      <c r="CD13" s="24"/>
    </row>
    <row r="14" spans="1:82" s="5" customFormat="1" ht="63.75" x14ac:dyDescent="0.2">
      <c r="A14" s="45" t="s">
        <v>219</v>
      </c>
      <c r="B14" s="46" t="s">
        <v>220</v>
      </c>
      <c r="C14" s="30" t="s">
        <v>221</v>
      </c>
      <c r="D14" s="46" t="str">
        <f t="shared" si="0"/>
        <v>Cravens - Standard Class, IÉ type 363
64seats, Steam heat, 380V AC trainline</v>
      </c>
      <c r="E14" s="47">
        <f t="shared" si="1"/>
        <v>556028215391</v>
      </c>
      <c r="F14" s="47" t="str">
        <f t="shared" si="2"/>
        <v>5</v>
      </c>
      <c r="G14" s="47" t="str">
        <f t="shared" si="3"/>
        <v>5</v>
      </c>
      <c r="H14" s="47" t="str">
        <f t="shared" si="4"/>
        <v>6</v>
      </c>
      <c r="I14" s="47" t="str">
        <f t="shared" si="5"/>
        <v>0</v>
      </c>
      <c r="J14" s="47" t="str">
        <f t="shared" si="6"/>
        <v>2</v>
      </c>
      <c r="K14" s="47" t="str">
        <f t="shared" si="7"/>
        <v>8</v>
      </c>
      <c r="L14" s="47" t="str">
        <f t="shared" si="8"/>
        <v>2</v>
      </c>
      <c r="M14" s="47" t="str">
        <f t="shared" si="9"/>
        <v>1</v>
      </c>
      <c r="N14" s="47" t="str">
        <f t="shared" si="10"/>
        <v>5</v>
      </c>
      <c r="O14" s="47" t="str">
        <f t="shared" si="11"/>
        <v>3</v>
      </c>
      <c r="P14" s="47" t="str">
        <f t="shared" si="12"/>
        <v>9</v>
      </c>
      <c r="Q14" s="48" t="str">
        <f t="shared" si="13"/>
        <v>1</v>
      </c>
      <c r="R14" s="49">
        <f t="shared" si="14"/>
        <v>1</v>
      </c>
      <c r="S14" s="46" t="str">
        <f t="shared" si="15"/>
        <v>OK</v>
      </c>
      <c r="T14" s="25">
        <v>556028215391</v>
      </c>
      <c r="U14" s="24">
        <v>1539</v>
      </c>
      <c r="V14" s="24" t="s">
        <v>214</v>
      </c>
      <c r="W14" s="24">
        <v>60</v>
      </c>
      <c r="X14" s="24" t="s">
        <v>222</v>
      </c>
      <c r="Y14" s="22">
        <v>1964</v>
      </c>
      <c r="Z14" s="24" t="s">
        <v>198</v>
      </c>
      <c r="AA14" s="24" t="s">
        <v>198</v>
      </c>
      <c r="AB14" s="24" t="s">
        <v>198</v>
      </c>
      <c r="AC14" s="24" t="s">
        <v>198</v>
      </c>
      <c r="AD14" s="24" t="s">
        <v>198</v>
      </c>
      <c r="AE14" s="24" t="s">
        <v>198</v>
      </c>
      <c r="AF14" s="24" t="s">
        <v>198</v>
      </c>
      <c r="AG14" s="24" t="s">
        <v>198</v>
      </c>
      <c r="AH14" s="24" t="s">
        <v>199</v>
      </c>
      <c r="AI14" s="24" t="s">
        <v>198</v>
      </c>
      <c r="AJ14" s="24" t="s">
        <v>198</v>
      </c>
      <c r="AK14" s="24" t="s">
        <v>198</v>
      </c>
      <c r="AL14" s="24" t="s">
        <v>198</v>
      </c>
      <c r="AM14" s="24" t="s">
        <v>198</v>
      </c>
      <c r="AN14" s="24" t="s">
        <v>198</v>
      </c>
      <c r="AO14" s="55">
        <v>80</v>
      </c>
      <c r="AP14" s="24" t="s">
        <v>198</v>
      </c>
      <c r="AQ14" s="24">
        <v>120</v>
      </c>
      <c r="AR14" s="24" t="s">
        <v>198</v>
      </c>
      <c r="AS14" s="22" t="s">
        <v>195</v>
      </c>
      <c r="AT14" s="24" t="s">
        <v>196</v>
      </c>
      <c r="AU14" s="24" t="s">
        <v>197</v>
      </c>
      <c r="AV14" s="24" t="s">
        <v>197</v>
      </c>
      <c r="AW14" s="56" t="s">
        <v>200</v>
      </c>
      <c r="AX14" s="24">
        <v>3</v>
      </c>
      <c r="AY14" s="24" t="s">
        <v>198</v>
      </c>
      <c r="AZ14" s="24" t="s">
        <v>198</v>
      </c>
      <c r="BA14" s="24" t="s">
        <v>198</v>
      </c>
      <c r="BB14" s="24" t="s">
        <v>201</v>
      </c>
      <c r="BC14" s="72" t="s">
        <v>202</v>
      </c>
      <c r="BD14" s="24" t="s">
        <v>203</v>
      </c>
      <c r="BE14" s="24" t="s">
        <v>204</v>
      </c>
      <c r="BF14" s="24" t="s">
        <v>205</v>
      </c>
      <c r="BG14" s="24" t="s">
        <v>206</v>
      </c>
      <c r="BH14" s="24" t="s">
        <v>201</v>
      </c>
      <c r="BI14" s="57" t="s">
        <v>202</v>
      </c>
      <c r="BJ14" s="24" t="s">
        <v>203</v>
      </c>
      <c r="BK14" s="24" t="s">
        <v>204</v>
      </c>
      <c r="BL14" s="24" t="s">
        <v>205</v>
      </c>
      <c r="BM14" s="24" t="s">
        <v>206</v>
      </c>
      <c r="BN14" s="24" t="s">
        <v>218</v>
      </c>
      <c r="BO14" s="24" t="s">
        <v>201</v>
      </c>
      <c r="BP14" s="57" t="s">
        <v>202</v>
      </c>
      <c r="BQ14" s="24" t="s">
        <v>203</v>
      </c>
      <c r="BR14" s="24" t="s">
        <v>204</v>
      </c>
      <c r="BS14" s="24" t="s">
        <v>205</v>
      </c>
      <c r="BT14" s="24" t="s">
        <v>206</v>
      </c>
      <c r="BU14" s="58" t="s">
        <v>207</v>
      </c>
      <c r="BV14" s="24"/>
      <c r="BW14" s="24"/>
      <c r="BX14" s="24"/>
      <c r="BY14" s="24" t="s">
        <v>208</v>
      </c>
      <c r="BZ14" s="24" t="s">
        <v>209</v>
      </c>
      <c r="CA14" s="24" t="s">
        <v>210</v>
      </c>
      <c r="CB14" s="29" t="s">
        <v>198</v>
      </c>
      <c r="CC14" s="24" t="s">
        <v>197</v>
      </c>
      <c r="CD14" s="24"/>
    </row>
    <row r="15" spans="1:82" s="5" customFormat="1" ht="63.75" x14ac:dyDescent="0.2">
      <c r="A15" s="45" t="s">
        <v>219</v>
      </c>
      <c r="B15" s="46" t="s">
        <v>220</v>
      </c>
      <c r="C15" s="30" t="s">
        <v>221</v>
      </c>
      <c r="D15" s="46" t="str">
        <f t="shared" si="0"/>
        <v>Cravens - Standard Class, IÉ type 363
64seats, Steam heat, 380V AC trainline</v>
      </c>
      <c r="E15" s="47">
        <f t="shared" si="1"/>
        <v>556028215417</v>
      </c>
      <c r="F15" s="47" t="str">
        <f t="shared" si="2"/>
        <v>5</v>
      </c>
      <c r="G15" s="47" t="str">
        <f t="shared" si="3"/>
        <v>5</v>
      </c>
      <c r="H15" s="47" t="str">
        <f t="shared" si="4"/>
        <v>6</v>
      </c>
      <c r="I15" s="47" t="str">
        <f t="shared" si="5"/>
        <v>0</v>
      </c>
      <c r="J15" s="47" t="str">
        <f t="shared" si="6"/>
        <v>2</v>
      </c>
      <c r="K15" s="47" t="str">
        <f t="shared" si="7"/>
        <v>8</v>
      </c>
      <c r="L15" s="47" t="str">
        <f t="shared" si="8"/>
        <v>2</v>
      </c>
      <c r="M15" s="47" t="str">
        <f t="shared" si="9"/>
        <v>1</v>
      </c>
      <c r="N15" s="47" t="str">
        <f t="shared" si="10"/>
        <v>5</v>
      </c>
      <c r="O15" s="47" t="str">
        <f t="shared" si="11"/>
        <v>4</v>
      </c>
      <c r="P15" s="47" t="str">
        <f t="shared" si="12"/>
        <v>1</v>
      </c>
      <c r="Q15" s="48" t="str">
        <f t="shared" si="13"/>
        <v>7</v>
      </c>
      <c r="R15" s="49">
        <f t="shared" si="14"/>
        <v>7</v>
      </c>
      <c r="S15" s="46" t="str">
        <f t="shared" si="15"/>
        <v>OK</v>
      </c>
      <c r="T15" s="25">
        <v>556028215417</v>
      </c>
      <c r="U15" s="24">
        <v>1541</v>
      </c>
      <c r="V15" s="24" t="s">
        <v>214</v>
      </c>
      <c r="W15" s="24">
        <v>60</v>
      </c>
      <c r="X15" s="24" t="s">
        <v>222</v>
      </c>
      <c r="Y15" s="22">
        <v>1964</v>
      </c>
      <c r="Z15" s="24" t="s">
        <v>198</v>
      </c>
      <c r="AA15" s="24" t="s">
        <v>198</v>
      </c>
      <c r="AB15" s="24" t="s">
        <v>198</v>
      </c>
      <c r="AC15" s="24" t="s">
        <v>198</v>
      </c>
      <c r="AD15" s="24" t="s">
        <v>198</v>
      </c>
      <c r="AE15" s="24" t="s">
        <v>198</v>
      </c>
      <c r="AF15" s="24" t="s">
        <v>198</v>
      </c>
      <c r="AG15" s="24" t="s">
        <v>198</v>
      </c>
      <c r="AH15" s="24" t="s">
        <v>199</v>
      </c>
      <c r="AI15" s="24" t="s">
        <v>198</v>
      </c>
      <c r="AJ15" s="24" t="s">
        <v>198</v>
      </c>
      <c r="AK15" s="24" t="s">
        <v>198</v>
      </c>
      <c r="AL15" s="24" t="s">
        <v>198</v>
      </c>
      <c r="AM15" s="24" t="s">
        <v>198</v>
      </c>
      <c r="AN15" s="24" t="s">
        <v>198</v>
      </c>
      <c r="AO15" s="55">
        <v>80</v>
      </c>
      <c r="AP15" s="24" t="s">
        <v>198</v>
      </c>
      <c r="AQ15" s="24">
        <v>120</v>
      </c>
      <c r="AR15" s="24" t="s">
        <v>198</v>
      </c>
      <c r="AS15" s="22" t="s">
        <v>195</v>
      </c>
      <c r="AT15" s="24" t="s">
        <v>196</v>
      </c>
      <c r="AU15" s="24" t="s">
        <v>197</v>
      </c>
      <c r="AV15" s="24" t="s">
        <v>197</v>
      </c>
      <c r="AW15" s="56" t="s">
        <v>200</v>
      </c>
      <c r="AX15" s="24">
        <v>3</v>
      </c>
      <c r="AY15" s="24" t="s">
        <v>198</v>
      </c>
      <c r="AZ15" s="24" t="s">
        <v>198</v>
      </c>
      <c r="BA15" s="24" t="s">
        <v>198</v>
      </c>
      <c r="BB15" s="24" t="s">
        <v>201</v>
      </c>
      <c r="BC15" s="72" t="s">
        <v>202</v>
      </c>
      <c r="BD15" s="24" t="s">
        <v>203</v>
      </c>
      <c r="BE15" s="24" t="s">
        <v>204</v>
      </c>
      <c r="BF15" s="24" t="s">
        <v>205</v>
      </c>
      <c r="BG15" s="24" t="s">
        <v>206</v>
      </c>
      <c r="BH15" s="24" t="s">
        <v>201</v>
      </c>
      <c r="BI15" s="57" t="s">
        <v>202</v>
      </c>
      <c r="BJ15" s="24" t="s">
        <v>203</v>
      </c>
      <c r="BK15" s="24" t="s">
        <v>204</v>
      </c>
      <c r="BL15" s="24" t="s">
        <v>205</v>
      </c>
      <c r="BM15" s="24" t="s">
        <v>206</v>
      </c>
      <c r="BN15" s="24" t="s">
        <v>218</v>
      </c>
      <c r="BO15" s="24" t="s">
        <v>201</v>
      </c>
      <c r="BP15" s="57" t="s">
        <v>202</v>
      </c>
      <c r="BQ15" s="24" t="s">
        <v>203</v>
      </c>
      <c r="BR15" s="24" t="s">
        <v>204</v>
      </c>
      <c r="BS15" s="24" t="s">
        <v>205</v>
      </c>
      <c r="BT15" s="24" t="s">
        <v>206</v>
      </c>
      <c r="BU15" s="58" t="s">
        <v>207</v>
      </c>
      <c r="BV15" s="24"/>
      <c r="BW15" s="24"/>
      <c r="BX15" s="24"/>
      <c r="BY15" s="24" t="s">
        <v>208</v>
      </c>
      <c r="BZ15" s="24" t="s">
        <v>209</v>
      </c>
      <c r="CA15" s="24" t="s">
        <v>210</v>
      </c>
      <c r="CB15" s="29" t="s">
        <v>198</v>
      </c>
      <c r="CC15" s="24" t="s">
        <v>197</v>
      </c>
      <c r="CD15" s="24"/>
    </row>
    <row r="16" spans="1:82" s="5" customFormat="1" ht="89.25" x14ac:dyDescent="0.2">
      <c r="A16" s="45" t="s">
        <v>219</v>
      </c>
      <c r="B16" s="46" t="s">
        <v>220</v>
      </c>
      <c r="C16" s="30" t="s">
        <v>221</v>
      </c>
      <c r="D16" s="46" t="str">
        <f t="shared" si="0"/>
        <v>Cravens - Standard Class -  RPSI conversion type 363.1 Snack Car, 
49seats, Steam heat, 380V AC trainline</v>
      </c>
      <c r="E16" s="47">
        <f t="shared" si="1"/>
        <v>556085215086</v>
      </c>
      <c r="F16" s="47" t="str">
        <f t="shared" si="2"/>
        <v>5</v>
      </c>
      <c r="G16" s="47" t="str">
        <f t="shared" si="3"/>
        <v>5</v>
      </c>
      <c r="H16" s="47" t="str">
        <f t="shared" si="4"/>
        <v>6</v>
      </c>
      <c r="I16" s="47" t="str">
        <f t="shared" si="5"/>
        <v>0</v>
      </c>
      <c r="J16" s="47" t="str">
        <f t="shared" si="6"/>
        <v>8</v>
      </c>
      <c r="K16" s="47" t="str">
        <f t="shared" si="7"/>
        <v>5</v>
      </c>
      <c r="L16" s="47" t="str">
        <f t="shared" si="8"/>
        <v>2</v>
      </c>
      <c r="M16" s="47" t="str">
        <f t="shared" si="9"/>
        <v>1</v>
      </c>
      <c r="N16" s="47" t="str">
        <f t="shared" si="10"/>
        <v>5</v>
      </c>
      <c r="O16" s="47" t="str">
        <f t="shared" si="11"/>
        <v>0</v>
      </c>
      <c r="P16" s="47" t="str">
        <f t="shared" si="12"/>
        <v>8</v>
      </c>
      <c r="Q16" s="48" t="str">
        <f t="shared" si="13"/>
        <v>6</v>
      </c>
      <c r="R16" s="49">
        <f t="shared" si="14"/>
        <v>6</v>
      </c>
      <c r="S16" s="46" t="str">
        <f t="shared" si="15"/>
        <v>OK</v>
      </c>
      <c r="T16" s="25">
        <v>556085215086</v>
      </c>
      <c r="U16" s="24">
        <v>1508</v>
      </c>
      <c r="V16" s="24" t="s">
        <v>215</v>
      </c>
      <c r="W16" s="24">
        <v>60</v>
      </c>
      <c r="X16" s="24" t="s">
        <v>222</v>
      </c>
      <c r="Y16" s="22">
        <v>1964</v>
      </c>
      <c r="Z16" s="24" t="s">
        <v>198</v>
      </c>
      <c r="AA16" s="24" t="s">
        <v>198</v>
      </c>
      <c r="AB16" s="24" t="s">
        <v>198</v>
      </c>
      <c r="AC16" s="24" t="s">
        <v>198</v>
      </c>
      <c r="AD16" s="24" t="s">
        <v>198</v>
      </c>
      <c r="AE16" s="24" t="s">
        <v>198</v>
      </c>
      <c r="AF16" s="24" t="s">
        <v>198</v>
      </c>
      <c r="AG16" s="24" t="s">
        <v>198</v>
      </c>
      <c r="AH16" s="24" t="s">
        <v>211</v>
      </c>
      <c r="AI16" s="24" t="s">
        <v>198</v>
      </c>
      <c r="AJ16" s="24" t="s">
        <v>198</v>
      </c>
      <c r="AK16" s="24" t="s">
        <v>198</v>
      </c>
      <c r="AL16" s="24" t="s">
        <v>198</v>
      </c>
      <c r="AM16" s="24" t="s">
        <v>198</v>
      </c>
      <c r="AN16" s="24" t="s">
        <v>198</v>
      </c>
      <c r="AO16" s="55">
        <v>80</v>
      </c>
      <c r="AP16" s="24" t="s">
        <v>198</v>
      </c>
      <c r="AQ16" s="24">
        <v>120</v>
      </c>
      <c r="AR16" s="24" t="s">
        <v>198</v>
      </c>
      <c r="AS16" s="22" t="s">
        <v>195</v>
      </c>
      <c r="AT16" s="24" t="s">
        <v>196</v>
      </c>
      <c r="AU16" s="24" t="s">
        <v>197</v>
      </c>
      <c r="AV16" s="24" t="s">
        <v>197</v>
      </c>
      <c r="AW16" s="56" t="s">
        <v>200</v>
      </c>
      <c r="AX16" s="24">
        <v>3</v>
      </c>
      <c r="AY16" s="24" t="s">
        <v>198</v>
      </c>
      <c r="AZ16" s="24" t="s">
        <v>198</v>
      </c>
      <c r="BA16" s="24" t="s">
        <v>198</v>
      </c>
      <c r="BB16" s="24" t="s">
        <v>201</v>
      </c>
      <c r="BC16" s="72" t="s">
        <v>202</v>
      </c>
      <c r="BD16" s="24" t="s">
        <v>203</v>
      </c>
      <c r="BE16" s="24" t="s">
        <v>204</v>
      </c>
      <c r="BF16" s="24" t="s">
        <v>205</v>
      </c>
      <c r="BG16" s="24" t="s">
        <v>206</v>
      </c>
      <c r="BH16" s="24" t="s">
        <v>201</v>
      </c>
      <c r="BI16" s="57" t="s">
        <v>202</v>
      </c>
      <c r="BJ16" s="24" t="s">
        <v>203</v>
      </c>
      <c r="BK16" s="24" t="s">
        <v>204</v>
      </c>
      <c r="BL16" s="24" t="s">
        <v>205</v>
      </c>
      <c r="BM16" s="24" t="s">
        <v>206</v>
      </c>
      <c r="BN16" s="24" t="s">
        <v>218</v>
      </c>
      <c r="BO16" s="24" t="s">
        <v>201</v>
      </c>
      <c r="BP16" s="57" t="s">
        <v>202</v>
      </c>
      <c r="BQ16" s="24" t="s">
        <v>203</v>
      </c>
      <c r="BR16" s="24" t="s">
        <v>204</v>
      </c>
      <c r="BS16" s="24" t="s">
        <v>205</v>
      </c>
      <c r="BT16" s="24" t="s">
        <v>206</v>
      </c>
      <c r="BU16" s="58" t="s">
        <v>207</v>
      </c>
      <c r="BV16" s="24"/>
      <c r="BW16" s="24"/>
      <c r="BX16" s="24"/>
      <c r="BY16" s="24" t="s">
        <v>208</v>
      </c>
      <c r="BZ16" s="24" t="s">
        <v>209</v>
      </c>
      <c r="CA16" s="24" t="s">
        <v>210</v>
      </c>
      <c r="CB16" s="29" t="s">
        <v>198</v>
      </c>
      <c r="CC16" s="24" t="s">
        <v>197</v>
      </c>
      <c r="CD16" s="24"/>
    </row>
    <row r="17" spans="1:82" s="5" customFormat="1" ht="102" x14ac:dyDescent="0.2">
      <c r="A17" s="45" t="s">
        <v>219</v>
      </c>
      <c r="B17" s="46" t="s">
        <v>220</v>
      </c>
      <c r="C17" s="30" t="s">
        <v>221</v>
      </c>
      <c r="D17" s="46" t="str">
        <f t="shared" si="0"/>
        <v>Cravens - Standard Class - RPSI conversion type 363.3 Restaurant Car, 
24seats, Steam heat, 380V AC trainline</v>
      </c>
      <c r="E17" s="47">
        <f t="shared" si="1"/>
        <v>556088215224</v>
      </c>
      <c r="F17" s="47" t="str">
        <f t="shared" si="2"/>
        <v>5</v>
      </c>
      <c r="G17" s="47" t="str">
        <f t="shared" si="3"/>
        <v>5</v>
      </c>
      <c r="H17" s="47" t="str">
        <f t="shared" si="4"/>
        <v>6</v>
      </c>
      <c r="I17" s="47" t="str">
        <f t="shared" si="5"/>
        <v>0</v>
      </c>
      <c r="J17" s="47" t="str">
        <f t="shared" si="6"/>
        <v>8</v>
      </c>
      <c r="K17" s="47" t="str">
        <f t="shared" si="7"/>
        <v>8</v>
      </c>
      <c r="L17" s="47" t="str">
        <f t="shared" si="8"/>
        <v>2</v>
      </c>
      <c r="M17" s="47" t="str">
        <f t="shared" si="9"/>
        <v>1</v>
      </c>
      <c r="N17" s="47" t="str">
        <f t="shared" si="10"/>
        <v>5</v>
      </c>
      <c r="O17" s="47" t="str">
        <f t="shared" si="11"/>
        <v>2</v>
      </c>
      <c r="P17" s="47" t="str">
        <f t="shared" si="12"/>
        <v>2</v>
      </c>
      <c r="Q17" s="48" t="str">
        <f t="shared" si="13"/>
        <v>4</v>
      </c>
      <c r="R17" s="49">
        <f t="shared" si="14"/>
        <v>4</v>
      </c>
      <c r="S17" s="46" t="str">
        <f t="shared" si="15"/>
        <v>OK</v>
      </c>
      <c r="T17" s="25">
        <v>556088215224</v>
      </c>
      <c r="U17" s="24">
        <v>1522</v>
      </c>
      <c r="V17" s="24" t="s">
        <v>217</v>
      </c>
      <c r="W17" s="24">
        <v>60</v>
      </c>
      <c r="X17" s="24" t="s">
        <v>222</v>
      </c>
      <c r="Y17" s="22">
        <v>1964</v>
      </c>
      <c r="Z17" s="24" t="s">
        <v>198</v>
      </c>
      <c r="AA17" s="24" t="s">
        <v>198</v>
      </c>
      <c r="AB17" s="24" t="s">
        <v>198</v>
      </c>
      <c r="AC17" s="24" t="s">
        <v>198</v>
      </c>
      <c r="AD17" s="24" t="s">
        <v>198</v>
      </c>
      <c r="AE17" s="24" t="s">
        <v>198</v>
      </c>
      <c r="AF17" s="24" t="s">
        <v>198</v>
      </c>
      <c r="AG17" s="24" t="s">
        <v>198</v>
      </c>
      <c r="AH17" s="24" t="s">
        <v>213</v>
      </c>
      <c r="AI17" s="24" t="s">
        <v>198</v>
      </c>
      <c r="AJ17" s="24" t="s">
        <v>198</v>
      </c>
      <c r="AK17" s="24" t="s">
        <v>198</v>
      </c>
      <c r="AL17" s="24" t="s">
        <v>198</v>
      </c>
      <c r="AM17" s="24" t="s">
        <v>198</v>
      </c>
      <c r="AN17" s="24" t="s">
        <v>198</v>
      </c>
      <c r="AO17" s="55">
        <v>80</v>
      </c>
      <c r="AP17" s="24" t="s">
        <v>198</v>
      </c>
      <c r="AQ17" s="24">
        <v>120</v>
      </c>
      <c r="AR17" s="24" t="s">
        <v>198</v>
      </c>
      <c r="AS17" s="22" t="s">
        <v>195</v>
      </c>
      <c r="AT17" s="24" t="s">
        <v>196</v>
      </c>
      <c r="AU17" s="24" t="s">
        <v>197</v>
      </c>
      <c r="AV17" s="24" t="s">
        <v>197</v>
      </c>
      <c r="AW17" s="56" t="s">
        <v>200</v>
      </c>
      <c r="AX17" s="24">
        <v>3</v>
      </c>
      <c r="AY17" s="24" t="s">
        <v>198</v>
      </c>
      <c r="AZ17" s="24" t="s">
        <v>198</v>
      </c>
      <c r="BA17" s="24" t="s">
        <v>198</v>
      </c>
      <c r="BB17" s="24" t="s">
        <v>201</v>
      </c>
      <c r="BC17" s="72" t="s">
        <v>202</v>
      </c>
      <c r="BD17" s="24" t="s">
        <v>203</v>
      </c>
      <c r="BE17" s="24" t="s">
        <v>204</v>
      </c>
      <c r="BF17" s="24" t="s">
        <v>205</v>
      </c>
      <c r="BG17" s="24" t="s">
        <v>206</v>
      </c>
      <c r="BH17" s="24" t="s">
        <v>201</v>
      </c>
      <c r="BI17" s="57" t="s">
        <v>202</v>
      </c>
      <c r="BJ17" s="24" t="s">
        <v>203</v>
      </c>
      <c r="BK17" s="24" t="s">
        <v>204</v>
      </c>
      <c r="BL17" s="24" t="s">
        <v>205</v>
      </c>
      <c r="BM17" s="24" t="s">
        <v>206</v>
      </c>
      <c r="BN17" s="24" t="s">
        <v>218</v>
      </c>
      <c r="BO17" s="24" t="s">
        <v>201</v>
      </c>
      <c r="BP17" s="57" t="s">
        <v>202</v>
      </c>
      <c r="BQ17" s="24" t="s">
        <v>203</v>
      </c>
      <c r="BR17" s="24" t="s">
        <v>204</v>
      </c>
      <c r="BS17" s="24" t="s">
        <v>205</v>
      </c>
      <c r="BT17" s="24" t="s">
        <v>206</v>
      </c>
      <c r="BU17" s="58" t="s">
        <v>207</v>
      </c>
      <c r="BV17" s="24"/>
      <c r="BW17" s="24"/>
      <c r="BX17" s="24"/>
      <c r="BY17" s="24" t="s">
        <v>208</v>
      </c>
      <c r="BZ17" s="24" t="s">
        <v>209</v>
      </c>
      <c r="CA17" s="24" t="s">
        <v>210</v>
      </c>
      <c r="CB17" s="29" t="s">
        <v>198</v>
      </c>
      <c r="CC17" s="24" t="s">
        <v>197</v>
      </c>
      <c r="CD17" s="24"/>
    </row>
    <row r="18" spans="1:82" s="5" customFormat="1" ht="89.25" x14ac:dyDescent="0.2">
      <c r="A18" s="45" t="s">
        <v>219</v>
      </c>
      <c r="B18" s="46" t="s">
        <v>220</v>
      </c>
      <c r="C18" s="30" t="s">
        <v>221</v>
      </c>
      <c r="D18" s="46" t="str">
        <f t="shared" si="0"/>
        <v>Cravens - Standard Class - RPSI conversion type 363.2 Bar Car, 
28seats, Steam heat, 380V AC trainline</v>
      </c>
      <c r="E18" s="47">
        <f t="shared" si="1"/>
        <v>556089215140</v>
      </c>
      <c r="F18" s="47" t="str">
        <f t="shared" si="2"/>
        <v>5</v>
      </c>
      <c r="G18" s="47" t="str">
        <f t="shared" si="3"/>
        <v>5</v>
      </c>
      <c r="H18" s="47" t="str">
        <f t="shared" si="4"/>
        <v>6</v>
      </c>
      <c r="I18" s="47" t="str">
        <f t="shared" si="5"/>
        <v>0</v>
      </c>
      <c r="J18" s="47" t="str">
        <f t="shared" si="6"/>
        <v>8</v>
      </c>
      <c r="K18" s="47" t="str">
        <f t="shared" si="7"/>
        <v>9</v>
      </c>
      <c r="L18" s="47" t="str">
        <f t="shared" si="8"/>
        <v>2</v>
      </c>
      <c r="M18" s="47" t="str">
        <f t="shared" si="9"/>
        <v>1</v>
      </c>
      <c r="N18" s="47" t="str">
        <f t="shared" si="10"/>
        <v>5</v>
      </c>
      <c r="O18" s="47" t="str">
        <f t="shared" si="11"/>
        <v>1</v>
      </c>
      <c r="P18" s="47" t="str">
        <f t="shared" si="12"/>
        <v>4</v>
      </c>
      <c r="Q18" s="48" t="str">
        <f t="shared" si="13"/>
        <v>0</v>
      </c>
      <c r="R18" s="49">
        <f t="shared" si="14"/>
        <v>0</v>
      </c>
      <c r="S18" s="46" t="str">
        <f t="shared" si="15"/>
        <v>OK</v>
      </c>
      <c r="T18" s="59">
        <v>556089215140</v>
      </c>
      <c r="U18" s="24">
        <v>1514</v>
      </c>
      <c r="V18" s="24" t="s">
        <v>216</v>
      </c>
      <c r="W18" s="24">
        <v>60</v>
      </c>
      <c r="X18" s="24" t="s">
        <v>222</v>
      </c>
      <c r="Y18" s="22">
        <v>1964</v>
      </c>
      <c r="Z18" s="24" t="s">
        <v>198</v>
      </c>
      <c r="AA18" s="24" t="s">
        <v>198</v>
      </c>
      <c r="AB18" s="24" t="s">
        <v>198</v>
      </c>
      <c r="AC18" s="24" t="s">
        <v>198</v>
      </c>
      <c r="AD18" s="24" t="s">
        <v>198</v>
      </c>
      <c r="AE18" s="24" t="s">
        <v>198</v>
      </c>
      <c r="AF18" s="24" t="s">
        <v>198</v>
      </c>
      <c r="AG18" s="24" t="s">
        <v>198</v>
      </c>
      <c r="AH18" s="24" t="s">
        <v>212</v>
      </c>
      <c r="AI18" s="24" t="s">
        <v>198</v>
      </c>
      <c r="AJ18" s="24" t="s">
        <v>198</v>
      </c>
      <c r="AK18" s="24" t="s">
        <v>198</v>
      </c>
      <c r="AL18" s="24" t="s">
        <v>198</v>
      </c>
      <c r="AM18" s="24" t="s">
        <v>198</v>
      </c>
      <c r="AN18" s="24" t="s">
        <v>198</v>
      </c>
      <c r="AO18" s="55">
        <v>80</v>
      </c>
      <c r="AP18" s="24" t="s">
        <v>198</v>
      </c>
      <c r="AQ18" s="24">
        <v>120</v>
      </c>
      <c r="AR18" s="24" t="s">
        <v>198</v>
      </c>
      <c r="AS18" s="22" t="s">
        <v>195</v>
      </c>
      <c r="AT18" s="24" t="s">
        <v>196</v>
      </c>
      <c r="AU18" s="24" t="s">
        <v>197</v>
      </c>
      <c r="AV18" s="24" t="s">
        <v>197</v>
      </c>
      <c r="AW18" s="56" t="s">
        <v>200</v>
      </c>
      <c r="AX18" s="24">
        <v>3</v>
      </c>
      <c r="AY18" s="24" t="s">
        <v>198</v>
      </c>
      <c r="AZ18" s="24" t="s">
        <v>198</v>
      </c>
      <c r="BA18" s="24" t="s">
        <v>198</v>
      </c>
      <c r="BB18" s="24" t="s">
        <v>201</v>
      </c>
      <c r="BC18" s="72" t="s">
        <v>202</v>
      </c>
      <c r="BD18" s="24" t="s">
        <v>203</v>
      </c>
      <c r="BE18" s="24" t="s">
        <v>204</v>
      </c>
      <c r="BF18" s="24" t="s">
        <v>205</v>
      </c>
      <c r="BG18" s="24" t="s">
        <v>206</v>
      </c>
      <c r="BH18" s="24" t="s">
        <v>201</v>
      </c>
      <c r="BI18" s="57" t="s">
        <v>202</v>
      </c>
      <c r="BJ18" s="24" t="s">
        <v>203</v>
      </c>
      <c r="BK18" s="24" t="s">
        <v>204</v>
      </c>
      <c r="BL18" s="24" t="s">
        <v>205</v>
      </c>
      <c r="BM18" s="24" t="s">
        <v>206</v>
      </c>
      <c r="BN18" s="24" t="s">
        <v>218</v>
      </c>
      <c r="BO18" s="24" t="s">
        <v>201</v>
      </c>
      <c r="BP18" s="57" t="s">
        <v>202</v>
      </c>
      <c r="BQ18" s="24" t="s">
        <v>203</v>
      </c>
      <c r="BR18" s="24" t="s">
        <v>204</v>
      </c>
      <c r="BS18" s="24" t="s">
        <v>205</v>
      </c>
      <c r="BT18" s="24" t="s">
        <v>206</v>
      </c>
      <c r="BU18" s="58" t="s">
        <v>207</v>
      </c>
      <c r="BV18" s="24"/>
      <c r="BW18" s="24"/>
      <c r="BX18" s="24"/>
      <c r="BY18" s="24" t="s">
        <v>208</v>
      </c>
      <c r="BZ18" s="24" t="s">
        <v>209</v>
      </c>
      <c r="CA18" s="24" t="s">
        <v>210</v>
      </c>
      <c r="CB18" s="29" t="s">
        <v>198</v>
      </c>
      <c r="CC18" s="24" t="s">
        <v>197</v>
      </c>
      <c r="CD18" s="24"/>
    </row>
  </sheetData>
  <autoFilter ref="A8:CD18">
    <sortState ref="A9:CD388">
      <sortCondition ref="T9:T388"/>
      <sortCondition ref="A9:A388"/>
    </sortState>
  </autoFilter>
  <sortState ref="A9:CD388">
    <sortCondition ref="T9:T388"/>
    <sortCondition ref="A9:A388"/>
  </sortState>
  <mergeCells count="28">
    <mergeCell ref="F6:Q6"/>
    <mergeCell ref="D1:E1"/>
    <mergeCell ref="A4:S4"/>
    <mergeCell ref="T1:V1"/>
    <mergeCell ref="A1:B1"/>
    <mergeCell ref="T2:V2"/>
    <mergeCell ref="A3:D3"/>
    <mergeCell ref="AO3:BA3"/>
    <mergeCell ref="T3:U3"/>
    <mergeCell ref="A2:S2"/>
    <mergeCell ref="W2:X2"/>
    <mergeCell ref="W3:X3"/>
    <mergeCell ref="BO2:BS2"/>
    <mergeCell ref="CA4:CD4"/>
    <mergeCell ref="Z4:AG4"/>
    <mergeCell ref="AI4:AL4"/>
    <mergeCell ref="AO4:BA4"/>
    <mergeCell ref="BV4:BX4"/>
    <mergeCell ref="CA2:CD2"/>
    <mergeCell ref="BV3:BX3"/>
    <mergeCell ref="CA3:CD3"/>
    <mergeCell ref="Z2:AG2"/>
    <mergeCell ref="AI2:AM2"/>
    <mergeCell ref="AO2:BA2"/>
    <mergeCell ref="BV2:BX2"/>
    <mergeCell ref="BO3:BQ3"/>
    <mergeCell ref="Z3:AG3"/>
    <mergeCell ref="AI3:AM3"/>
  </mergeCells>
  <conditionalFormatting sqref="X10:X18">
    <cfRule type="expression" dxfId="20" priority="118" stopIfTrue="1">
      <formula>$B10="s"</formula>
    </cfRule>
  </conditionalFormatting>
  <conditionalFormatting sqref="AY9:IV9 D9:AW9 CE11:IV18 AY10:BM10 BO10:IV10 BN10:BN18 A9:B18 E11:S18 E10:AW10 D10:D18">
    <cfRule type="expression" dxfId="19" priority="63" stopIfTrue="1">
      <formula>$B9="s"</formula>
    </cfRule>
  </conditionalFormatting>
  <conditionalFormatting sqref="S9">
    <cfRule type="containsText" dxfId="18" priority="62" operator="containsText" text="false">
      <formula>NOT(ISERROR(SEARCH("false",S9)))</formula>
    </cfRule>
  </conditionalFormatting>
  <conditionalFormatting sqref="C9:C18">
    <cfRule type="expression" dxfId="17" priority="61" stopIfTrue="1">
      <formula>$B9="s"</formula>
    </cfRule>
  </conditionalFormatting>
  <conditionalFormatting sqref="C9:C18">
    <cfRule type="expression" dxfId="16" priority="60" stopIfTrue="1">
      <formula>$B9="s"</formula>
    </cfRule>
  </conditionalFormatting>
  <conditionalFormatting sqref="S9:S18">
    <cfRule type="containsText" dxfId="15" priority="59" operator="containsText" text="false">
      <formula>NOT(ISERROR(SEARCH("false",S9)))</formula>
    </cfRule>
  </conditionalFormatting>
  <conditionalFormatting sqref="T11:AW17 BB11 BD11:BG11 BU11:CD18 U18:AW18">
    <cfRule type="expression" dxfId="14" priority="58" stopIfTrue="1">
      <formula>#REF!="s"</formula>
    </cfRule>
  </conditionalFormatting>
  <conditionalFormatting sqref="AX11">
    <cfRule type="expression" dxfId="13" priority="57" stopIfTrue="1">
      <formula>#REF!="s"</formula>
    </cfRule>
  </conditionalFormatting>
  <conditionalFormatting sqref="AY11">
    <cfRule type="expression" dxfId="12" priority="56" stopIfTrue="1">
      <formula>#REF!="s"</formula>
    </cfRule>
  </conditionalFormatting>
  <conditionalFormatting sqref="AZ11">
    <cfRule type="expression" dxfId="11" priority="55" stopIfTrue="1">
      <formula>#REF!="s"</formula>
    </cfRule>
  </conditionalFormatting>
  <conditionalFormatting sqref="BA11">
    <cfRule type="expression" dxfId="10" priority="54" stopIfTrue="1">
      <formula>#REF!="s"</formula>
    </cfRule>
  </conditionalFormatting>
  <conditionalFormatting sqref="AX12:AX18">
    <cfRule type="expression" dxfId="9" priority="53" stopIfTrue="1">
      <formula>#REF!="s"</formula>
    </cfRule>
  </conditionalFormatting>
  <conditionalFormatting sqref="AY12:AY18">
    <cfRule type="expression" dxfId="8" priority="52" stopIfTrue="1">
      <formula>#REF!="s"</formula>
    </cfRule>
  </conditionalFormatting>
  <conditionalFormatting sqref="AZ12:AZ18">
    <cfRule type="expression" dxfId="7" priority="51" stopIfTrue="1">
      <formula>#REF!="s"</formula>
    </cfRule>
  </conditionalFormatting>
  <conditionalFormatting sqref="BA12:BA18">
    <cfRule type="expression" dxfId="6" priority="50" stopIfTrue="1">
      <formula>#REF!="s"</formula>
    </cfRule>
  </conditionalFormatting>
  <conditionalFormatting sqref="BB12:BB18 BD12:BG18">
    <cfRule type="expression" dxfId="5" priority="49" stopIfTrue="1">
      <formula>#REF!="s"</formula>
    </cfRule>
  </conditionalFormatting>
  <conditionalFormatting sqref="BH11 BJ11:BM11">
    <cfRule type="expression" dxfId="4" priority="48" stopIfTrue="1">
      <formula>#REF!="s"</formula>
    </cfRule>
  </conditionalFormatting>
  <conditionalFormatting sqref="BH12:BH18 BJ12:BM18">
    <cfRule type="expression" dxfId="3" priority="47" stopIfTrue="1">
      <formula>#REF!="s"</formula>
    </cfRule>
  </conditionalFormatting>
  <conditionalFormatting sqref="BO11 BQ11:BT11">
    <cfRule type="expression" dxfId="2" priority="46" stopIfTrue="1">
      <formula>#REF!="s"</formula>
    </cfRule>
  </conditionalFormatting>
  <conditionalFormatting sqref="BO12:BO18 BQ12:BT18">
    <cfRule type="expression" dxfId="1" priority="45" stopIfTrue="1">
      <formula>#REF!="s"</formula>
    </cfRule>
  </conditionalFormatting>
  <conditionalFormatting sqref="T18">
    <cfRule type="expression" dxfId="0" priority="44" stopIfTrue="1">
      <formula>#REF!="s"</formula>
    </cfRule>
  </conditionalFormatting>
  <pageMargins left="0.25" right="0.25" top="0.75" bottom="0.75" header="0.3" footer="0.3"/>
  <pageSetup paperSize="5037" scale="14" fitToHeight="0" orientation="landscape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NVR Live</vt:lpstr>
    </vt:vector>
  </TitlesOfParts>
  <Company>Coras Iompair Eireann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hughes_d</dc:creator>
  <cp:lastModifiedBy>Elaine Quirke</cp:lastModifiedBy>
  <cp:lastPrinted>2013-11-13T15:52:02Z</cp:lastPrinted>
  <dcterms:created xsi:type="dcterms:W3CDTF">2012-09-20T14:42:18Z</dcterms:created>
  <dcterms:modified xsi:type="dcterms:W3CDTF">2013-11-13T15:55:36Z</dcterms:modified>
</cp:coreProperties>
</file>